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10" windowHeight="14610"/>
  </bookViews>
  <sheets>
    <sheet name="Übersicht" sheetId="20" r:id="rId1"/>
    <sheet name="Blade X" sheetId="14" r:id="rId2"/>
    <sheet name="Blade 360" sheetId="17" r:id="rId3"/>
    <sheet name="Blade 6 DC" sheetId="16" r:id="rId4"/>
    <sheet name="Blade 6" sheetId="26" r:id="rId5"/>
    <sheet name="Eclipse Ultra2" sheetId="22" r:id="rId6"/>
    <sheet name="Tor" sheetId="21" r:id="rId7"/>
    <sheet name="Endorphine" sheetId="19" r:id="rId8"/>
    <sheet name="Fortis" sheetId="13" r:id="rId9"/>
    <sheet name="KOTO Pro" sheetId="24" r:id="rId10"/>
    <sheet name="Gladiator 3+" sheetId="25" r:id="rId11"/>
    <sheet name="Advantage 8" sheetId="27" r:id="rId12"/>
    <sheet name="Vorlage" sheetId="28" r:id="rId13"/>
  </sheets>
  <definedNames>
    <definedName name="_xlnm.Print_Area" localSheetId="8">Fortis!$A$1:$AA$140</definedName>
    <definedName name="_xlnm.Print_Area" localSheetId="1">'Blade X'!$A$1:$AA$140</definedName>
    <definedName name="_xlnm.Print_Area" localSheetId="3">'Blade 6 DC'!$A$1:$AA$140</definedName>
    <definedName name="_xlnm.Print_Area" localSheetId="2">'Blade 360'!$A$1:$AA$140</definedName>
    <definedName name="_xlnm.Print_Area" localSheetId="7">Endorphine!$A$1:$AA$140</definedName>
    <definedName name="_xlnm.Print_Area" localSheetId="6">Tor!$A$1:$AA$140</definedName>
    <definedName name="_xlnm.Print_Area" localSheetId="5">'Eclipse Ultra2'!$A$1:$AA$140</definedName>
    <definedName name="_xlnm.Print_Area" localSheetId="9">'KOTO Pro'!$A$1:$AA$140</definedName>
    <definedName name="_xlnm.Print_Area" localSheetId="10">'Gladiator 3+'!$A$1:$AA$140</definedName>
    <definedName name="_xlnm.Print_Area" localSheetId="4">'Blade 6'!$A$1:$AA$140</definedName>
    <definedName name="_xlnm.Print_Area" localSheetId="11">'Advantage 8'!$A$1:$AA$140</definedName>
    <definedName name="_xlnm.Print_Area" localSheetId="12">Vorlage!$A$1:$AA$140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<sst xmlns="http://schemas.openxmlformats.org/spreadsheetml/2006/main" count="2389" uniqueCount="138">
  <si>
    <t>OLLIS DARTGARAGE</t>
  </si>
  <si>
    <t>OBRI -</t>
  </si>
  <si>
    <t>Ollis Board Resistance Index (c)</t>
  </si>
  <si>
    <t>zuletzt aktualisiert</t>
  </si>
  <si>
    <t>Mai 26</t>
  </si>
  <si>
    <t>@ollisdartgarage</t>
  </si>
  <si>
    <t xml:space="preserve">https://www.youtube.com/ollisdartgarage </t>
  </si>
  <si>
    <t>Brand</t>
  </si>
  <si>
    <t>Board Name</t>
  </si>
  <si>
    <t>Global Min
 (mm)</t>
  </si>
  <si>
    <t>Global Max
 (mm)</t>
  </si>
  <si>
    <t>Range
von - bis
(mm)</t>
  </si>
  <si>
    <t>Global Ø
 (mm)</t>
  </si>
  <si>
    <t>Ø Schw.-breite
 %</t>
  </si>
  <si>
    <r>
      <rPr>
        <b/>
        <sz val="10"/>
        <color theme="1"/>
        <rFont val="Calibri"/>
        <charset val="134"/>
        <scheme val="minor"/>
      </rPr>
      <t>Homogenität</t>
    </r>
    <r>
      <rPr>
        <b/>
        <sz val="11"/>
        <color theme="1"/>
        <rFont val="Calibri"/>
        <charset val="134"/>
        <scheme val="minor"/>
      </rPr>
      <t xml:space="preserve">
</t>
    </r>
    <r>
      <rPr>
        <sz val="10"/>
        <color theme="1"/>
        <rFont val="Calibri"/>
        <charset val="134"/>
        <scheme val="minor"/>
      </rPr>
      <t>Sisal</t>
    </r>
    <r>
      <rPr>
        <b/>
        <sz val="11"/>
        <color theme="1"/>
        <rFont val="Calibri"/>
        <charset val="134"/>
        <scheme val="minor"/>
      </rPr>
      <t xml:space="preserve">
H</t>
    </r>
  </si>
  <si>
    <r>
      <rPr>
        <b/>
        <sz val="10"/>
        <color theme="1"/>
        <rFont val="Calibri"/>
        <charset val="134"/>
        <scheme val="minor"/>
      </rPr>
      <t>Point-Sensitivität</t>
    </r>
    <r>
      <rPr>
        <sz val="9"/>
        <color theme="1"/>
        <rFont val="Calibri"/>
        <charset val="134"/>
        <scheme val="minor"/>
      </rPr>
      <t xml:space="preserve">
unterschiedl. Spitzen</t>
    </r>
    <r>
      <rPr>
        <b/>
        <sz val="11"/>
        <color theme="1"/>
        <rFont val="Calibri"/>
        <charset val="134"/>
        <scheme val="minor"/>
      </rPr>
      <t xml:space="preserve">
P</t>
    </r>
  </si>
  <si>
    <t>OBRI Dynamic</t>
  </si>
  <si>
    <t>Target</t>
  </si>
  <si>
    <t>Tor</t>
  </si>
  <si>
    <t>Winmau</t>
  </si>
  <si>
    <t>Blade 360</t>
  </si>
  <si>
    <t>Unicorn</t>
  </si>
  <si>
    <t>Eclipse Ultra 2</t>
  </si>
  <si>
    <t>Blade 6 DC</t>
  </si>
  <si>
    <t>Blade X</t>
  </si>
  <si>
    <t>Precise180</t>
  </si>
  <si>
    <t>Endorphine</t>
  </si>
  <si>
    <t>Blade 6</t>
  </si>
  <si>
    <t>Ollis Board Resistance Index</t>
  </si>
  <si>
    <t>Bulls NL</t>
  </si>
  <si>
    <t>Advantage 8</t>
  </si>
  <si>
    <t>Harrows</t>
  </si>
  <si>
    <t>Fortis</t>
  </si>
  <si>
    <t>KOTO</t>
  </si>
  <si>
    <t>Pro Label</t>
  </si>
  <si>
    <t>One80</t>
  </si>
  <si>
    <t>Gladiator 3+</t>
  </si>
  <si>
    <t>Winmau Blade X</t>
  </si>
  <si>
    <t>Dart</t>
  </si>
  <si>
    <t>Point</t>
  </si>
  <si>
    <t>Gesamt-Min</t>
  </si>
  <si>
    <t>Gesamt-Max</t>
  </si>
  <si>
    <t>Gesamt-Ø</t>
  </si>
  <si>
    <t>Schw.%</t>
  </si>
  <si>
    <t>OUTER SINGLES (20 Treffer)</t>
  </si>
  <si>
    <t>INNER SINGLES (20 Treffer)</t>
  </si>
  <si>
    <t>Triples (20 gültige Treffer)</t>
  </si>
  <si>
    <t>Doubles (20 gültige Treffer)</t>
  </si>
  <si>
    <t>Double Bull (10 gültige Treffer)</t>
  </si>
  <si>
    <t>23g</t>
  </si>
  <si>
    <t>26 mm black</t>
  </si>
  <si>
    <t>#</t>
  </si>
  <si>
    <t>Segment</t>
  </si>
  <si>
    <t>Tiefe (mm)</t>
  </si>
  <si>
    <t>30 mm silver</t>
  </si>
  <si>
    <t>35 mm black</t>
  </si>
  <si>
    <t>24g</t>
  </si>
  <si>
    <t>32 mm gold spiral</t>
  </si>
  <si>
    <t>50 mm viel boardgrip</t>
  </si>
  <si>
    <t>40 mm SP silk</t>
  </si>
  <si>
    <t>OBRI Dashboard</t>
  </si>
  <si>
    <t>Global Min (mm)</t>
  </si>
  <si>
    <t>P</t>
  </si>
  <si>
    <t>Global Max (mm)</t>
  </si>
  <si>
    <t>Global Ø (mm)</t>
  </si>
  <si>
    <t>Stabilster Point</t>
  </si>
  <si>
    <t>Ø Schwankungsbreite %</t>
  </si>
  <si>
    <t>Sensibelster Point</t>
  </si>
  <si>
    <t>H</t>
  </si>
  <si>
    <t>Single Bull (10 gültige Treffer)</t>
  </si>
  <si>
    <t>Point Gesamt-Ø</t>
  </si>
  <si>
    <t>Outer Single</t>
  </si>
  <si>
    <t>Inner Single</t>
  </si>
  <si>
    <t>Triple</t>
  </si>
  <si>
    <t>Double</t>
  </si>
  <si>
    <t>SBull</t>
  </si>
  <si>
    <t>DBull</t>
  </si>
  <si>
    <t>Points Range</t>
  </si>
  <si>
    <t>min - max ohne Bull</t>
  </si>
  <si>
    <t>Range</t>
  </si>
  <si>
    <t>min-max Bull</t>
  </si>
  <si>
    <t>Schw.%
ohne Bull</t>
  </si>
  <si>
    <t>Schw. %
Bull only</t>
  </si>
  <si>
    <t>14-20</t>
  </si>
  <si>
    <t>13-15</t>
  </si>
  <si>
    <t>14-19</t>
  </si>
  <si>
    <t>14-16</t>
  </si>
  <si>
    <t>14-17</t>
  </si>
  <si>
    <t>15-19</t>
  </si>
  <si>
    <t>15-18</t>
  </si>
  <si>
    <t>14-18</t>
  </si>
  <si>
    <t>Single  Bull (10 gültige Treffer)</t>
  </si>
  <si>
    <t>Winmau Blade 360</t>
  </si>
  <si>
    <t>Winmau Blade 6 DC</t>
  </si>
  <si>
    <t>Winmau Blade 6 SC</t>
  </si>
  <si>
    <t>13-16</t>
  </si>
  <si>
    <t>11-14</t>
  </si>
  <si>
    <t>12-15</t>
  </si>
  <si>
    <t>13-18</t>
  </si>
  <si>
    <t>16-22</t>
  </si>
  <si>
    <t>16-18</t>
  </si>
  <si>
    <t>d16</t>
  </si>
  <si>
    <t>Unicorn Eclipse Ultra 2</t>
  </si>
  <si>
    <t>15-20</t>
  </si>
  <si>
    <t>16-21</t>
  </si>
  <si>
    <t>15-17</t>
  </si>
  <si>
    <t>Target TOR</t>
  </si>
  <si>
    <t>Precise 180 Endorphine</t>
  </si>
  <si>
    <t>Harrows Fortis</t>
  </si>
  <si>
    <t>KOTO Pro Label</t>
  </si>
  <si>
    <t>10-20</t>
  </si>
  <si>
    <t>10-14</t>
  </si>
  <si>
    <t>11-20</t>
  </si>
  <si>
    <t>13-20</t>
  </si>
  <si>
    <t>10-18</t>
  </si>
  <si>
    <t>10-15</t>
  </si>
  <si>
    <t>One80 Gladiator 3+</t>
  </si>
  <si>
    <t>harte Stelle am unteren Bullring</t>
  </si>
  <si>
    <t>B!</t>
  </si>
  <si>
    <t>11-23</t>
  </si>
  <si>
    <t>13-24</t>
  </si>
  <si>
    <t>12-16</t>
  </si>
  <si>
    <t>13-23</t>
  </si>
  <si>
    <t>14-24</t>
  </si>
  <si>
    <t>Backboard!</t>
  </si>
  <si>
    <t>Raumtemperatur</t>
  </si>
  <si>
    <t>22°C</t>
  </si>
  <si>
    <t>Luftfeuchte</t>
  </si>
  <si>
    <t>Bulls NL Advantage 8</t>
  </si>
  <si>
    <t>b</t>
  </si>
  <si>
    <t>11-21</t>
  </si>
  <si>
    <t>12-20</t>
  </si>
  <si>
    <t>14-22</t>
  </si>
  <si>
    <t>15-23</t>
  </si>
  <si>
    <t>16-20</t>
  </si>
  <si>
    <t>Luftfeuchtigkeit</t>
  </si>
  <si>
    <t>NAME DB</t>
  </si>
  <si>
    <t>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</si>
</sst>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0.00_ "/>
    <numFmt numFmtId="179" formatCode="0_ "/>
    <numFmt numFmtId="180" formatCode="0.0_ "/>
  </numFmts>
  <fonts count="31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mbria"/>
      <charset val="134"/>
    </font>
    <font>
      <b/>
      <sz val="14"/>
      <color theme="1"/>
      <name val="Cambria"/>
      <charset val="134"/>
    </font>
    <font>
      <b/>
      <sz val="11"/>
      <color theme="1"/>
      <name val="Cambria"/>
      <charset val="134"/>
    </font>
    <font>
      <b/>
      <i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i/>
      <sz val="14"/>
      <color theme="1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  <font>
      <sz val="9"/>
      <color theme="1"/>
      <name val="Calibri"/>
      <charset val="134"/>
      <scheme val="minor"/>
    </font>
    <font>
      <sz val="10"/>
      <color theme="1"/>
      <name val="Calibri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176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177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13" borderId="34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5">
      <alignment vertical="center"/>
    </xf>
    <xf numFmtId="0" fontId="18" fillId="0" borderId="35">
      <alignment vertical="center"/>
    </xf>
    <xf numFmtId="0" fontId="19" fillId="0" borderId="36">
      <alignment vertical="center"/>
    </xf>
    <xf numFmtId="0" fontId="19" fillId="0" borderId="0">
      <alignment vertical="center"/>
    </xf>
    <xf numFmtId="0" fontId="20" fillId="14" borderId="37">
      <alignment vertical="center"/>
    </xf>
    <xf numFmtId="0" fontId="21" fillId="15" borderId="38">
      <alignment vertical="center"/>
    </xf>
    <xf numFmtId="0" fontId="22" fillId="15" borderId="37">
      <alignment vertical="center"/>
    </xf>
    <xf numFmtId="0" fontId="23" fillId="16" borderId="39">
      <alignment vertical="center"/>
    </xf>
    <xf numFmtId="0" fontId="24" fillId="0" borderId="40">
      <alignment vertical="center"/>
    </xf>
    <xf numFmtId="0" fontId="4" fillId="0" borderId="41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0" fillId="21" borderId="0">
      <alignment vertical="center"/>
    </xf>
    <xf numFmtId="0" fontId="0" fillId="22" borderId="0">
      <alignment vertical="center"/>
    </xf>
    <xf numFmtId="0" fontId="28" fillId="7" borderId="0">
      <alignment vertical="center"/>
    </xf>
    <xf numFmtId="0" fontId="28" fillId="5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0" fillId="27" borderId="0">
      <alignment vertical="center"/>
    </xf>
    <xf numFmtId="0" fontId="0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0" fillId="31" borderId="0">
      <alignment vertical="center"/>
    </xf>
    <xf numFmtId="0" fontId="0" fillId="32" borderId="0">
      <alignment vertical="center"/>
    </xf>
    <xf numFmtId="0" fontId="28" fillId="33" borderId="0">
      <alignment vertical="center"/>
    </xf>
    <xf numFmtId="0" fontId="28" fillId="34" borderId="0">
      <alignment vertical="center"/>
    </xf>
    <xf numFmtId="0" fontId="0" fillId="35" borderId="0">
      <alignment vertical="center"/>
    </xf>
    <xf numFmtId="0" fontId="0" fillId="36" borderId="0">
      <alignment vertical="center"/>
    </xf>
    <xf numFmtId="0" fontId="28" fillId="37" borderId="0">
      <alignment vertical="center"/>
    </xf>
    <xf numFmtId="0" fontId="28" fillId="38" borderId="0">
      <alignment vertical="center"/>
    </xf>
    <xf numFmtId="0" fontId="0" fillId="39" borderId="0">
      <alignment vertical="center"/>
    </xf>
    <xf numFmtId="0" fontId="0" fillId="40" borderId="0">
      <alignment vertical="center"/>
    </xf>
    <xf numFmtId="0" fontId="28" fillId="41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 applyAlignment="1"/>
    <xf numFmtId="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Alignment="1"/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0" fillId="3" borderId="2" xfId="0" applyFont="1" applyFill="1" applyBorder="1">
      <alignment vertical="center"/>
    </xf>
    <xf numFmtId="0" fontId="0" fillId="3" borderId="3" xfId="0" applyFont="1" applyFill="1" applyBorder="1">
      <alignment vertical="center"/>
    </xf>
    <xf numFmtId="0" fontId="0" fillId="0" borderId="4" xfId="0" applyBorder="1">
      <alignment vertical="center"/>
    </xf>
    <xf numFmtId="2" fontId="0" fillId="4" borderId="0" xfId="0" applyNumberFormat="1" applyFont="1" applyFill="1" applyAlignment="1">
      <alignment horizontal="center" vertical="center"/>
    </xf>
    <xf numFmtId="2" fontId="0" fillId="5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Fill="1" applyBorder="1" applyAlignment="1">
      <alignment vertical="top"/>
    </xf>
    <xf numFmtId="0" fontId="5" fillId="0" borderId="5" xfId="0" applyFont="1" applyFill="1" applyBorder="1" applyAlignment="1">
      <alignment horizontal="center" vertical="top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2" fontId="0" fillId="4" borderId="7" xfId="0" applyNumberFormat="1" applyFont="1" applyFill="1" applyBorder="1" applyAlignment="1">
      <alignment horizontal="center" vertical="center"/>
    </xf>
    <xf numFmtId="2" fontId="0" fillId="5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0" fillId="6" borderId="10" xfId="0" applyFont="1" applyFill="1" applyBorder="1" applyAlignment="1"/>
    <xf numFmtId="0" fontId="0" fillId="5" borderId="10" xfId="0" applyFont="1" applyFill="1" applyBorder="1" applyAlignment="1"/>
    <xf numFmtId="0" fontId="0" fillId="0" borderId="11" xfId="0" applyFont="1" applyBorder="1" applyAlignment="1"/>
    <xf numFmtId="0" fontId="4" fillId="7" borderId="12" xfId="0" applyFont="1" applyFill="1" applyBorder="1">
      <alignment vertical="center"/>
    </xf>
    <xf numFmtId="0" fontId="0" fillId="7" borderId="0" xfId="0" applyFont="1" applyFill="1" applyBorder="1" applyAlignment="1"/>
    <xf numFmtId="0" fontId="0" fillId="7" borderId="13" xfId="0" applyFont="1" applyFill="1" applyBorder="1" applyAlignment="1"/>
    <xf numFmtId="0" fontId="5" fillId="0" borderId="12" xfId="0" applyFont="1" applyBorder="1" applyAlignment="1">
      <alignment vertical="top" wrapText="1"/>
    </xf>
    <xf numFmtId="2" fontId="4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/>
    <xf numFmtId="0" fontId="6" fillId="0" borderId="4" xfId="0" applyFont="1" applyBorder="1" applyAlignment="1">
      <alignment horizontal="right" vertical="top" wrapText="1"/>
    </xf>
    <xf numFmtId="2" fontId="2" fillId="0" borderId="13" xfId="0" applyNumberFormat="1" applyFont="1" applyBorder="1" applyAlignment="1">
      <alignment horizontal="left" vertical="center"/>
    </xf>
    <xf numFmtId="0" fontId="7" fillId="8" borderId="4" xfId="0" applyFont="1" applyFill="1" applyBorder="1" applyAlignment="1">
      <alignment vertical="top" wrapText="1"/>
    </xf>
    <xf numFmtId="2" fontId="4" fillId="8" borderId="13" xfId="0" applyNumberFormat="1" applyFont="1" applyFill="1" applyBorder="1" applyAlignment="1">
      <alignment horizontal="left" vertical="center"/>
    </xf>
    <xf numFmtId="0" fontId="7" fillId="0" borderId="4" xfId="0" applyFont="1" applyBorder="1" applyAlignment="1">
      <alignment vertical="top" wrapText="1"/>
    </xf>
    <xf numFmtId="178" fontId="4" fillId="0" borderId="13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vertical="top" wrapText="1"/>
    </xf>
    <xf numFmtId="2" fontId="2" fillId="0" borderId="0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right" vertical="top" wrapText="1" indent="1"/>
    </xf>
    <xf numFmtId="2" fontId="2" fillId="0" borderId="7" xfId="0" applyNumberFormat="1" applyFont="1" applyBorder="1" applyAlignment="1">
      <alignment horizontal="left" vertical="center"/>
    </xf>
    <xf numFmtId="0" fontId="0" fillId="0" borderId="7" xfId="0" applyFont="1" applyBorder="1" applyAlignment="1"/>
    <xf numFmtId="0" fontId="4" fillId="0" borderId="7" xfId="0" applyFont="1" applyBorder="1" applyAlignment="1"/>
    <xf numFmtId="0" fontId="4" fillId="0" borderId="15" xfId="0" applyFont="1" applyBorder="1" applyAlignment="1">
      <alignment horizontal="left"/>
    </xf>
    <xf numFmtId="0" fontId="8" fillId="0" borderId="0" xfId="0" applyFo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vertical="top" wrapText="1"/>
    </xf>
    <xf numFmtId="0" fontId="0" fillId="0" borderId="12" xfId="0" applyBorder="1">
      <alignment vertical="center"/>
    </xf>
    <xf numFmtId="17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0" fillId="0" borderId="14" xfId="0" applyBorder="1">
      <alignment vertical="center"/>
    </xf>
    <xf numFmtId="178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Fill="1" applyBorder="1" applyAlignment="1">
      <alignment vertical="top"/>
    </xf>
    <xf numFmtId="0" fontId="4" fillId="9" borderId="19" xfId="0" applyFont="1" applyFill="1" applyBorder="1" applyAlignment="1"/>
    <xf numFmtId="0" fontId="4" fillId="9" borderId="20" xfId="0" applyFont="1" applyFill="1" applyBorder="1" applyAlignment="1">
      <alignment horizontal="center"/>
    </xf>
    <xf numFmtId="0" fontId="4" fillId="9" borderId="20" xfId="0" applyFont="1" applyFill="1" applyBorder="1" applyAlignment="1">
      <alignment horizontal="center" wrapText="1"/>
    </xf>
    <xf numFmtId="0" fontId="4" fillId="9" borderId="21" xfId="0" applyFont="1" applyFill="1" applyBorder="1" applyAlignment="1">
      <alignment horizontal="center" wrapText="1"/>
    </xf>
    <xf numFmtId="178" fontId="8" fillId="0" borderId="0" xfId="0" applyNumberFormat="1" applyFont="1">
      <alignment vertical="center"/>
    </xf>
    <xf numFmtId="2" fontId="0" fillId="0" borderId="0" xfId="0" applyNumberFormat="1" applyFont="1" applyAlignment="1">
      <alignment horizontal="center"/>
    </xf>
    <xf numFmtId="2" fontId="0" fillId="0" borderId="5" xfId="0" applyNumberFormat="1" applyFont="1" applyBorder="1" applyAlignment="1">
      <alignment horizontal="center"/>
    </xf>
    <xf numFmtId="178" fontId="0" fillId="0" borderId="0" xfId="0" applyNumberFormat="1" applyFont="1" applyAlignment="1"/>
    <xf numFmtId="0" fontId="0" fillId="0" borderId="9" xfId="0" applyBorder="1">
      <alignment vertical="center"/>
    </xf>
    <xf numFmtId="0" fontId="0" fillId="0" borderId="10" xfId="0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5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vertical="top" wrapText="1"/>
    </xf>
    <xf numFmtId="178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4" fillId="7" borderId="16" xfId="0" applyFont="1" applyFill="1" applyBorder="1">
      <alignment vertical="center"/>
    </xf>
    <xf numFmtId="0" fontId="0" fillId="7" borderId="17" xfId="0" applyFont="1" applyFill="1" applyBorder="1" applyAlignment="1"/>
    <xf numFmtId="0" fontId="0" fillId="7" borderId="18" xfId="0" applyFont="1" applyFill="1" applyBorder="1" applyAlignment="1"/>
    <xf numFmtId="0" fontId="4" fillId="9" borderId="22" xfId="0" applyFont="1" applyFill="1" applyBorder="1" applyAlignment="1"/>
    <xf numFmtId="0" fontId="4" fillId="9" borderId="23" xfId="0" applyFont="1" applyFill="1" applyBorder="1" applyAlignment="1">
      <alignment horizontal="center"/>
    </xf>
    <xf numFmtId="0" fontId="4" fillId="9" borderId="23" xfId="0" applyFont="1" applyFill="1" applyBorder="1" applyAlignment="1">
      <alignment horizontal="center" wrapText="1"/>
    </xf>
    <xf numFmtId="0" fontId="4" fillId="9" borderId="24" xfId="0" applyFont="1" applyFill="1" applyBorder="1" applyAlignment="1">
      <alignment horizontal="center" wrapText="1"/>
    </xf>
    <xf numFmtId="2" fontId="0" fillId="0" borderId="13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" fontId="0" fillId="0" borderId="0" xfId="0" applyNumberFormat="1">
      <alignment vertical="center"/>
    </xf>
    <xf numFmtId="0" fontId="10" fillId="0" borderId="0" xfId="6" applyFont="1">
      <alignment vertical="center"/>
    </xf>
    <xf numFmtId="0" fontId="4" fillId="9" borderId="16" xfId="0" applyFont="1" applyFill="1" applyBorder="1" applyAlignment="1">
      <alignment horizontal="left" vertical="center"/>
    </xf>
    <xf numFmtId="0" fontId="4" fillId="9" borderId="25" xfId="0" applyFont="1" applyFill="1" applyBorder="1" applyAlignment="1">
      <alignment horizontal="left" vertical="center"/>
    </xf>
    <xf numFmtId="0" fontId="4" fillId="9" borderId="25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4" fillId="0" borderId="23" xfId="0" applyFont="1" applyBorder="1">
      <alignment vertical="center"/>
    </xf>
    <xf numFmtId="179" fontId="0" fillId="10" borderId="27" xfId="0" applyNumberFormat="1" applyFill="1" applyBorder="1" applyAlignment="1">
      <alignment horizontal="center" vertical="center"/>
    </xf>
    <xf numFmtId="179" fontId="0" fillId="11" borderId="27" xfId="0" applyNumberFormat="1" applyFill="1" applyBorder="1" applyAlignment="1">
      <alignment horizontal="center" vertical="center"/>
    </xf>
    <xf numFmtId="179" fontId="11" fillId="11" borderId="27" xfId="0" applyNumberFormat="1" applyFont="1" applyFill="1" applyBorder="1" applyAlignment="1">
      <alignment horizontal="center" vertical="center"/>
    </xf>
    <xf numFmtId="180" fontId="0" fillId="12" borderId="27" xfId="0" applyNumberFormat="1" applyFont="1" applyFill="1" applyBorder="1" applyAlignment="1">
      <alignment horizontal="center" vertical="center"/>
    </xf>
    <xf numFmtId="179" fontId="11" fillId="0" borderId="27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12" fillId="8" borderId="24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4" fillId="0" borderId="20" xfId="0" applyFont="1" applyBorder="1">
      <alignment vertical="center"/>
    </xf>
    <xf numFmtId="179" fontId="0" fillId="10" borderId="29" xfId="0" applyNumberFormat="1" applyFill="1" applyBorder="1" applyAlignment="1">
      <alignment horizontal="center" vertical="center"/>
    </xf>
    <xf numFmtId="179" fontId="0" fillId="11" borderId="29" xfId="0" applyNumberFormat="1" applyFill="1" applyBorder="1" applyAlignment="1">
      <alignment horizontal="center" vertical="center"/>
    </xf>
    <xf numFmtId="179" fontId="11" fillId="11" borderId="30" xfId="0" applyNumberFormat="1" applyFont="1" applyFill="1" applyBorder="1" applyAlignment="1">
      <alignment horizontal="center" vertical="center"/>
    </xf>
    <xf numFmtId="180" fontId="0" fillId="12" borderId="29" xfId="0" applyNumberFormat="1" applyFont="1" applyFill="1" applyBorder="1" applyAlignment="1">
      <alignment horizontal="center" vertical="center"/>
    </xf>
    <xf numFmtId="179" fontId="11" fillId="0" borderId="29" xfId="0" applyNumberFormat="1" applyFont="1" applyBorder="1" applyAlignment="1">
      <alignment horizontal="center" vertical="center"/>
    </xf>
    <xf numFmtId="179" fontId="4" fillId="0" borderId="29" xfId="0" applyNumberFormat="1" applyFont="1" applyBorder="1" applyAlignment="1">
      <alignment horizontal="center" vertical="center"/>
    </xf>
    <xf numFmtId="179" fontId="12" fillId="8" borderId="31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left" vertical="center"/>
    </xf>
    <xf numFmtId="0" fontId="4" fillId="0" borderId="20" xfId="0" applyFont="1" applyFill="1" applyBorder="1">
      <alignment vertical="center"/>
    </xf>
    <xf numFmtId="179" fontId="11" fillId="0" borderId="29" xfId="0" applyNumberFormat="1" applyFont="1" applyFill="1" applyBorder="1" applyAlignment="1">
      <alignment horizontal="center" vertical="center"/>
    </xf>
    <xf numFmtId="179" fontId="4" fillId="0" borderId="29" xfId="0" applyNumberFormat="1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179" fontId="11" fillId="11" borderId="2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10" borderId="32" xfId="0" applyFill="1" applyBorder="1" applyAlignment="1">
      <alignment horizontal="center" vertical="center"/>
    </xf>
    <xf numFmtId="0" fontId="0" fillId="11" borderId="32" xfId="0" applyFill="1" applyBorder="1" applyAlignment="1">
      <alignment horizontal="center" vertical="center"/>
    </xf>
    <xf numFmtId="180" fontId="0" fillId="12" borderId="32" xfId="0" applyNumberFormat="1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9" fontId="4" fillId="0" borderId="32" xfId="0" applyNumberFormat="1" applyFont="1" applyBorder="1" applyAlignment="1">
      <alignment horizontal="center" vertical="center"/>
    </xf>
    <xf numFmtId="179" fontId="8" fillId="8" borderId="1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10" borderId="33" xfId="0" applyFill="1" applyBorder="1" applyAlignment="1">
      <alignment horizontal="center" vertical="center"/>
    </xf>
    <xf numFmtId="0" fontId="0" fillId="11" borderId="33" xfId="0" applyFill="1" applyBorder="1" applyAlignment="1">
      <alignment horizontal="center" vertical="center"/>
    </xf>
    <xf numFmtId="180" fontId="0" fillId="12" borderId="33" xfId="0" applyNumberFormat="1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9" fontId="4" fillId="0" borderId="33" xfId="0" applyNumberFormat="1" applyFont="1" applyBorder="1" applyAlignment="1">
      <alignment horizontal="center" vertical="center"/>
    </xf>
    <xf numFmtId="179" fontId="8" fillId="8" borderId="15" xfId="0" applyNumberFormat="1" applyFont="1" applyFill="1" applyBorder="1" applyAlignment="1">
      <alignment horizontal="center" vertical="center"/>
    </xf>
  </cellXfs>
  <cellStyles count="49">
    <cellStyle name="Normal" xfId="0" builtinId="0"/>
    <cellStyle name="Komma" xfId="1" builtinId="3"/>
    <cellStyle name="Währung" xfId="2" builtinId="4"/>
    <cellStyle name="Prozent" xfId="3" builtinId="5"/>
    <cellStyle name="Komma[0]" xfId="4" builtinId="6"/>
    <cellStyle name="Währung[0]" xfId="5" builtinId="7"/>
    <cellStyle name="Hyperlink" xfId="6" builtinId="8"/>
    <cellStyle name="Besuchter Hyperlink" xfId="7" builtinId="9"/>
    <cellStyle name="Hinweis" xfId="8" builtinId="10"/>
    <cellStyle name="Warnmeldung" xfId="9" builtinId="11"/>
    <cellStyle name="Titel" xfId="10" builtinId="15"/>
    <cellStyle name="CExplanatory Text" xfId="11" builtinId="53"/>
    <cellStyle name="Überschrift 1" xfId="12" builtinId="16"/>
    <cellStyle name="Überschrift 2" xfId="13" builtinId="17"/>
    <cellStyle name="Überschrift 3" xfId="14" builtinId="18"/>
    <cellStyle name="Überschrift 4" xfId="15" builtinId="19"/>
    <cellStyle name="Eingabe" xfId="16" builtinId="20"/>
    <cellStyle name="Ausgabe" xfId="17" builtinId="21"/>
    <cellStyle name="Berechnung" xfId="18" builtinId="22"/>
    <cellStyle name="Zelle überprüfen" xfId="19" builtinId="23"/>
    <cellStyle name="Verknüpfte Zelle" xfId="20" builtinId="24"/>
    <cellStyle name="Gesamt" xfId="21" builtinId="25"/>
    <cellStyle name="Gut" xfId="22" builtinId="26"/>
    <cellStyle name="Schlecht" xfId="23" builtinId="27"/>
    <cellStyle name="Neutral" xfId="24" builtinId="28"/>
    <cellStyle name="Akzent1" xfId="25" builtinId="29"/>
    <cellStyle name="20% - Akzent1" xfId="26" builtinId="30"/>
    <cellStyle name="40% - Akzent1" xfId="27" builtinId="31"/>
    <cellStyle name="60% - Akzent1" xfId="28" builtinId="32"/>
    <cellStyle name="Akzent2" xfId="29" builtinId="33"/>
    <cellStyle name="20% - Akzent2" xfId="30" builtinId="34"/>
    <cellStyle name="40% - Akzent2" xfId="31" builtinId="35"/>
    <cellStyle name="60% - Akzent2" xfId="32" builtinId="36"/>
    <cellStyle name="Akzent3" xfId="33" builtinId="37"/>
    <cellStyle name="20% - Akzent3" xfId="34" builtinId="38"/>
    <cellStyle name="40% - Akzent3" xfId="35" builtinId="39"/>
    <cellStyle name="60% - Akzent3" xfId="36" builtinId="40"/>
    <cellStyle name="Akzent4" xfId="37" builtinId="41"/>
    <cellStyle name="20% - Akzent4" xfId="38" builtinId="42"/>
    <cellStyle name="40% - Akzent4" xfId="39" builtinId="43"/>
    <cellStyle name="60% - Akzent4" xfId="40" builtinId="44"/>
    <cellStyle name="Akzent5" xfId="41" builtinId="45"/>
    <cellStyle name="20% - Akzent5" xfId="42" builtinId="46"/>
    <cellStyle name="40% - Akzent5" xfId="43" builtinId="47"/>
    <cellStyle name="60% - Akzent5" xfId="44" builtinId="48"/>
    <cellStyle name="Akzent6" xfId="45" builtinId="49"/>
    <cellStyle name="20% - Akzent6" xfId="46" builtinId="50"/>
    <cellStyle name="40% - Akzent6" xfId="47" builtinId="51"/>
    <cellStyle name="60% - Akzent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2</xdr:row>
      <xdr:rowOff>22225</xdr:rowOff>
    </xdr:from>
    <xdr:to>
      <xdr:col>15</xdr:col>
      <xdr:colOff>357505</xdr:colOff>
      <xdr:row>6</xdr:row>
      <xdr:rowOff>203200</xdr:rowOff>
    </xdr:to>
    <xdr:pic>
      <xdr:nvPicPr>
        <xdr:cNvPr id="2" name="Bild 1" descr="ChatGPT Image 20. März 2026, 12_10_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2865" y="422275"/>
          <a:ext cx="2163445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ollisdartgarage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tabSelected="1" zoomScale="120" zoomScaleNormal="120" workbookViewId="0">
      <selection activeCell="A1" sqref="A1"/>
    </sheetView>
  </sheetViews>
  <sheetFormatPr defaultColWidth="9.02857142857143" defaultRowHeight="15"/>
  <cols>
    <col min="1" max="1" width="2.85714285714286" customWidth="1"/>
    <col min="2" max="2" width="12" style="112" customWidth="1"/>
    <col min="3" max="3" width="19" customWidth="1"/>
    <col min="4" max="4" width="8.69523809523809" customWidth="1"/>
    <col min="5" max="6" width="9.14285714285714" customWidth="1"/>
    <col min="7" max="7" width="10.2857142857143" customWidth="1"/>
    <col min="8" max="8" width="11.4285714285714" customWidth="1"/>
    <col min="9" max="9" width="12.8571428571429" customWidth="1"/>
    <col min="10" max="10" width="15.1238095238095" customWidth="1"/>
    <col min="11" max="11" width="14.7142857142857" customWidth="1"/>
  </cols>
  <sheetData>
    <row r="1" ht="15.75" spans="2:13">
      <c r="C1" s="113" t="s">
        <v>0</v>
      </c>
      <c r="E1" s="114" t="s">
        <v>1</v>
      </c>
      <c r="F1" s="114"/>
      <c r="G1" s="7" t="s">
        <v>2</v>
      </c>
      <c r="J1" s="115" t="s">
        <v>3</v>
      </c>
      <c r="K1" s="116" t="s">
        <v>4</v>
      </c>
    </row>
    <row r="2" ht="15.75" spans="2:13">
      <c r="C2" t="s">
        <v>5</v>
      </c>
      <c r="E2" s="117" t="s">
        <v>6</v>
      </c>
      <c r="F2" s="117"/>
    </row>
    <row r="3" ht="55.5" spans="2:13">
      <c r="B3" s="118" t="s">
        <v>7</v>
      </c>
      <c r="C3" s="119" t="s">
        <v>8</v>
      </c>
      <c r="D3" s="120" t="s">
        <v>9</v>
      </c>
      <c r="E3" s="120" t="s">
        <v>10</v>
      </c>
      <c r="F3" s="120" t="s">
        <v>11</v>
      </c>
      <c r="G3" s="120" t="s">
        <v>12</v>
      </c>
      <c r="H3" s="120" t="s">
        <v>13</v>
      </c>
      <c r="I3" s="121" t="s">
        <v>14</v>
      </c>
      <c r="J3" s="121" t="s">
        <v>15</v>
      </c>
      <c r="K3" s="122" t="s">
        <v>16</v>
      </c>
    </row>
    <row r="4" ht="18.75" spans="2:13">
      <c r="B4" s="123" t="s">
        <v>17</v>
      </c>
      <c r="C4" s="124" t="s">
        <v>18</v>
      </c>
      <c r="D4" s="125">
        <f>Tor!B11</f>
        <v>14</v>
      </c>
      <c r="E4" s="126">
        <f>Tor!B12</f>
        <v>20</v>
      </c>
      <c r="F4" s="127">
        <f>E4-D4</f>
        <v>6</v>
      </c>
      <c r="G4" s="128">
        <f>Tor!B13</f>
        <v>16.656</v>
      </c>
      <c r="H4" s="129">
        <f>Tor!B14</f>
        <v>23.9334010811088</v>
      </c>
      <c r="I4" s="130">
        <f>Tor!B15</f>
        <v>76.0665989188912</v>
      </c>
      <c r="J4" s="130">
        <f>Tor!E11</f>
        <v>9.18787693854107</v>
      </c>
      <c r="K4" s="131">
        <f>Tor!E12</f>
        <v>86.8787219803501</v>
      </c>
    </row>
    <row r="5" ht="18.75" spans="2:13">
      <c r="B5" s="132" t="s">
        <v>19</v>
      </c>
      <c r="C5" s="133" t="s">
        <v>20</v>
      </c>
      <c r="D5" s="134">
        <f>'Blade 360'!B11</f>
        <v>12</v>
      </c>
      <c r="E5" s="135">
        <f>'Blade 360'!B12</f>
        <v>18</v>
      </c>
      <c r="F5" s="136">
        <f t="shared" ref="F5:F14" si="0">E5-D5</f>
        <v>6</v>
      </c>
      <c r="G5" s="137">
        <f>'Blade 360'!B13</f>
        <v>15.1996565656566</v>
      </c>
      <c r="H5" s="138">
        <f>'Blade 360'!B14</f>
        <v>27.7171518605732</v>
      </c>
      <c r="I5" s="139">
        <f>'Blade 360'!B15</f>
        <v>72.2828481394268</v>
      </c>
      <c r="J5" s="139">
        <f>'Blade 360'!E11</f>
        <v>9.09304227878692</v>
      </c>
      <c r="K5" s="140">
        <f>'Blade 360'!E12</f>
        <v>83.1898058606399</v>
      </c>
    </row>
    <row r="6" ht="18.75" spans="2:13">
      <c r="B6" s="132" t="s">
        <v>21</v>
      </c>
      <c r="C6" s="133" t="s">
        <v>22</v>
      </c>
      <c r="D6" s="134">
        <f>'Eclipse Ultra2'!B11</f>
        <v>14</v>
      </c>
      <c r="E6" s="135">
        <f>'Eclipse Ultra2'!B12</f>
        <v>22</v>
      </c>
      <c r="F6" s="136">
        <f t="shared" si="0"/>
        <v>8</v>
      </c>
      <c r="G6" s="137">
        <f>'Eclipse Ultra2'!B13</f>
        <v>17.724</v>
      </c>
      <c r="H6" s="138">
        <f>'Eclipse Ultra2'!B14</f>
        <v>32.749878591769</v>
      </c>
      <c r="I6" s="139">
        <f>'Eclipse Ultra2'!B15</f>
        <v>67.250121408231</v>
      </c>
      <c r="J6" s="139">
        <f>'Eclipse Ultra2'!E11</f>
        <v>6.99668720017813</v>
      </c>
      <c r="K6" s="140">
        <f>'Eclipse Ultra2'!E12</f>
        <v>80.2534342080529</v>
      </c>
    </row>
    <row r="7" ht="18.75" spans="2:13">
      <c r="B7" s="132" t="s">
        <v>19</v>
      </c>
      <c r="C7" s="133" t="s">
        <v>23</v>
      </c>
      <c r="D7" s="134">
        <f>'Blade 6 DC'!B11</f>
        <v>12</v>
      </c>
      <c r="E7" s="135">
        <f>'Blade 6 DC'!B12</f>
        <v>18</v>
      </c>
      <c r="F7" s="136">
        <f t="shared" si="0"/>
        <v>6</v>
      </c>
      <c r="G7" s="137">
        <f>'Blade 6 DC'!B13</f>
        <v>15.184</v>
      </c>
      <c r="H7" s="138">
        <f>'Blade 6 DC'!B14</f>
        <v>27.6268858075294</v>
      </c>
      <c r="I7" s="139">
        <f>'Blade 6 DC'!B15</f>
        <v>72.3731141924706</v>
      </c>
      <c r="J7" s="139">
        <f>'Blade 6 DC'!E11</f>
        <v>12.8322682879807</v>
      </c>
      <c r="K7" s="140">
        <f>'Blade 6 DC'!E12</f>
        <v>79.5408459044899</v>
      </c>
    </row>
    <row r="8" ht="18.75" spans="2:13">
      <c r="B8" s="132" t="s">
        <v>19</v>
      </c>
      <c r="C8" s="133" t="s">
        <v>24</v>
      </c>
      <c r="D8" s="134">
        <v>13</v>
      </c>
      <c r="E8" s="135">
        <v>20</v>
      </c>
      <c r="F8" s="136">
        <f t="shared" si="0"/>
        <v>7</v>
      </c>
      <c r="G8" s="137">
        <v>16.42</v>
      </c>
      <c r="H8" s="138">
        <f>'Blade X'!B14</f>
        <v>29.3259155262804</v>
      </c>
      <c r="I8" s="139">
        <f>'Blade X'!B15</f>
        <v>70.6740844737196</v>
      </c>
      <c r="J8" s="139">
        <f>'Blade X'!E11</f>
        <v>14.8810805070761</v>
      </c>
      <c r="K8" s="140">
        <f>'Blade X'!E12</f>
        <v>75.7930039666436</v>
      </c>
    </row>
    <row r="9" ht="18.75" spans="2:13">
      <c r="B9" s="132" t="s">
        <v>25</v>
      </c>
      <c r="C9" s="133" t="s">
        <v>26</v>
      </c>
      <c r="D9" s="134">
        <f>Endorphine!B11</f>
        <v>13</v>
      </c>
      <c r="E9" s="135">
        <f>Endorphine!B12</f>
        <v>20</v>
      </c>
      <c r="F9" s="136">
        <f t="shared" si="0"/>
        <v>7</v>
      </c>
      <c r="G9" s="137">
        <f>Endorphine!B13</f>
        <v>16.0188080808081</v>
      </c>
      <c r="H9" s="138">
        <f>Endorphine!B14</f>
        <v>33.8396802383842</v>
      </c>
      <c r="I9" s="139">
        <f>Endorphine!B15</f>
        <v>66.1603197616158</v>
      </c>
      <c r="J9" s="139">
        <f>Endorphine!E11</f>
        <v>10.4867251601743</v>
      </c>
      <c r="K9" s="140">
        <f>Endorphine!E12</f>
        <v>75.6735946014415</v>
      </c>
    </row>
    <row r="10" ht="18.75" spans="2:13">
      <c r="B10" s="132" t="s">
        <v>19</v>
      </c>
      <c r="C10" s="133" t="s">
        <v>27</v>
      </c>
      <c r="D10" s="134">
        <f>'Blade 6'!B11</f>
        <v>11</v>
      </c>
      <c r="E10" s="135">
        <f>'Blade 6'!B12</f>
        <v>18</v>
      </c>
      <c r="F10" s="136">
        <f t="shared" si="0"/>
        <v>7</v>
      </c>
      <c r="G10" s="137">
        <f>'Blade 6'!B13</f>
        <v>14.9370033670034</v>
      </c>
      <c r="H10" s="138">
        <f>'Blade 6'!B14</f>
        <v>40.0871348123606</v>
      </c>
      <c r="I10" s="139">
        <f>'Blade 6'!B15</f>
        <v>59.9128651876394</v>
      </c>
      <c r="J10" s="139">
        <f>'Blade 6'!E11</f>
        <v>11.5355735459889</v>
      </c>
      <c r="K10" s="140">
        <f>'Blade 6'!E12</f>
        <v>68.3772916416505</v>
      </c>
      <c r="M10" s="113" t="s">
        <v>28</v>
      </c>
    </row>
    <row r="11" ht="18.75" spans="2:13">
      <c r="B11" s="141" t="s">
        <v>29</v>
      </c>
      <c r="C11" s="142" t="s">
        <v>30</v>
      </c>
      <c r="D11" s="134">
        <f>'Advantage 8'!B11</f>
        <v>11</v>
      </c>
      <c r="E11" s="135">
        <f>'Advantage 8'!B12</f>
        <v>23</v>
      </c>
      <c r="F11" s="136">
        <f t="shared" si="0"/>
        <v>12</v>
      </c>
      <c r="G11" s="137">
        <f>'Advantage 8'!B13</f>
        <v>17.966</v>
      </c>
      <c r="H11" s="143">
        <f>'Advantage 8'!B14</f>
        <v>48.3131368245708</v>
      </c>
      <c r="I11" s="144">
        <f>'Advantage 8'!B15</f>
        <v>51.6868631754292</v>
      </c>
      <c r="J11" s="144">
        <f>'Advantage 8'!E11</f>
        <v>20.3539199549114</v>
      </c>
      <c r="K11" s="140">
        <f>'Advantage 8'!E12</f>
        <v>51.3329432205178</v>
      </c>
    </row>
    <row r="12" ht="18.75" spans="2:13">
      <c r="B12" s="132" t="s">
        <v>31</v>
      </c>
      <c r="C12" s="133" t="s">
        <v>32</v>
      </c>
      <c r="D12" s="134">
        <f>Fortis!B11</f>
        <v>9</v>
      </c>
      <c r="E12" s="135">
        <f>Fortis!B12</f>
        <v>21</v>
      </c>
      <c r="F12" s="136">
        <f t="shared" si="0"/>
        <v>12</v>
      </c>
      <c r="G12" s="137">
        <f>Fortis!B13</f>
        <v>15.2001818181818</v>
      </c>
      <c r="H12" s="138">
        <f>Fortis!B14</f>
        <v>69.8882015786421</v>
      </c>
      <c r="I12" s="139">
        <f>Fortis!B15</f>
        <v>30.1117984213579</v>
      </c>
      <c r="J12" s="139">
        <f>Fortis!E11</f>
        <v>11.2012516444556</v>
      </c>
      <c r="K12" s="140">
        <f>Fortis!E12</f>
        <v>38.9105467769023</v>
      </c>
    </row>
    <row r="13" ht="18.75" spans="2:13">
      <c r="B13" s="132" t="s">
        <v>33</v>
      </c>
      <c r="C13" s="133" t="s">
        <v>34</v>
      </c>
      <c r="D13" s="134">
        <f>'KOTO Pro'!B11</f>
        <v>10</v>
      </c>
      <c r="E13" s="135">
        <f>'KOTO Pro'!B12</f>
        <v>20</v>
      </c>
      <c r="F13" s="136">
        <f t="shared" si="0"/>
        <v>10</v>
      </c>
      <c r="G13" s="137">
        <f>'KOTO Pro'!B13</f>
        <v>14.5103838383838</v>
      </c>
      <c r="H13" s="138">
        <f>'KOTO Pro'!B14</f>
        <v>61.1187240932488</v>
      </c>
      <c r="I13" s="139">
        <f>'KOTO Pro'!B15</f>
        <v>38.8812759067512</v>
      </c>
      <c r="J13" s="139">
        <f>'KOTO Pro'!E11</f>
        <v>29.3742568193841</v>
      </c>
      <c r="K13" s="140">
        <f>'KOTO Pro'!E11</f>
        <v>29.3742568193841</v>
      </c>
    </row>
    <row r="14" ht="18.75" spans="2:13">
      <c r="B14" s="132" t="s">
        <v>35</v>
      </c>
      <c r="C14" s="133" t="s">
        <v>36</v>
      </c>
      <c r="D14" s="134">
        <f>'Gladiator 3+'!B11</f>
        <v>10</v>
      </c>
      <c r="E14" s="135">
        <f>'Gladiator 3+'!B12</f>
        <v>24</v>
      </c>
      <c r="F14" s="136">
        <f t="shared" si="0"/>
        <v>14</v>
      </c>
      <c r="G14" s="137">
        <f>'Gladiator 3+'!B13</f>
        <v>17.128</v>
      </c>
      <c r="H14" s="138">
        <f>'Gladiator 3+'!B14</f>
        <v>69.0664381082107</v>
      </c>
      <c r="I14" s="139">
        <f>'Gladiator 3+'!B15</f>
        <v>30.9335618917893</v>
      </c>
      <c r="J14" s="139">
        <f>'Gladiator 3+'!E11</f>
        <v>22.2902707984366</v>
      </c>
      <c r="K14" s="140">
        <f>'Gladiator 3+'!E12</f>
        <v>28.6432910933527</v>
      </c>
    </row>
    <row r="15" ht="18.75" spans="2:13">
      <c r="B15" s="132"/>
      <c r="C15" s="145"/>
      <c r="D15" s="134"/>
      <c r="E15" s="135"/>
      <c r="F15" s="146"/>
      <c r="G15" s="137"/>
      <c r="H15" s="147"/>
      <c r="I15" s="139"/>
      <c r="J15" s="139"/>
      <c r="K15" s="140"/>
    </row>
    <row r="16" ht="18.75" spans="2:13">
      <c r="B16" s="132"/>
      <c r="C16" s="145"/>
      <c r="D16" s="134"/>
      <c r="E16" s="135"/>
      <c r="F16" s="146"/>
      <c r="G16" s="137"/>
      <c r="H16" s="147"/>
      <c r="I16" s="139"/>
      <c r="J16" s="139"/>
      <c r="K16" s="140"/>
    </row>
    <row r="17" ht="18.75" spans="2:11">
      <c r="B17" s="132"/>
      <c r="C17" s="145"/>
      <c r="D17" s="134"/>
      <c r="E17" s="135"/>
      <c r="F17" s="146"/>
      <c r="G17" s="137"/>
      <c r="H17" s="147"/>
      <c r="I17" s="139"/>
      <c r="J17" s="139"/>
      <c r="K17" s="140"/>
    </row>
    <row r="18" ht="18.75" spans="2:11">
      <c r="B18" s="132"/>
      <c r="C18" s="145"/>
      <c r="D18" s="134"/>
      <c r="E18" s="135"/>
      <c r="F18" s="146"/>
      <c r="G18" s="137"/>
      <c r="H18" s="147"/>
      <c r="I18" s="139"/>
      <c r="J18" s="139"/>
      <c r="K18" s="140"/>
    </row>
    <row r="19" ht="18.75" spans="2:11">
      <c r="B19" s="132"/>
      <c r="C19" s="145"/>
      <c r="D19" s="134"/>
      <c r="E19" s="135"/>
      <c r="F19" s="146"/>
      <c r="G19" s="137"/>
      <c r="H19" s="147"/>
      <c r="I19" s="139"/>
      <c r="J19" s="139"/>
      <c r="K19" s="140"/>
    </row>
    <row r="20" ht="18.75" spans="2:11">
      <c r="B20" s="132"/>
      <c r="C20" s="145"/>
      <c r="D20" s="134"/>
      <c r="E20" s="135"/>
      <c r="F20" s="146"/>
      <c r="G20" s="137"/>
      <c r="H20" s="147"/>
      <c r="I20" s="139"/>
      <c r="J20" s="139"/>
      <c r="K20" s="140"/>
    </row>
    <row r="21" ht="18.75" spans="2:11">
      <c r="B21" s="132"/>
      <c r="C21" s="145"/>
      <c r="D21" s="134"/>
      <c r="E21" s="135"/>
      <c r="F21" s="146"/>
      <c r="G21" s="137"/>
      <c r="H21" s="147"/>
      <c r="I21" s="139"/>
      <c r="J21" s="139"/>
      <c r="K21" s="140"/>
    </row>
    <row r="22" ht="18.75" spans="2:11">
      <c r="B22" s="132"/>
      <c r="C22" s="145"/>
      <c r="D22" s="134"/>
      <c r="E22" s="135"/>
      <c r="F22" s="146"/>
      <c r="G22" s="137"/>
      <c r="H22" s="147"/>
      <c r="I22" s="139"/>
      <c r="J22" s="139"/>
      <c r="K22" s="140"/>
    </row>
    <row r="23" ht="18.75" spans="2:11">
      <c r="B23" s="132"/>
      <c r="C23" s="145"/>
      <c r="D23" s="134"/>
      <c r="E23" s="135"/>
      <c r="F23" s="146"/>
      <c r="G23" s="137"/>
      <c r="H23" s="147"/>
      <c r="I23" s="139"/>
      <c r="J23" s="139"/>
      <c r="K23" s="140"/>
    </row>
    <row r="24" ht="18.75" spans="2:11">
      <c r="B24" s="132"/>
      <c r="C24" s="145"/>
      <c r="D24" s="134"/>
      <c r="E24" s="135"/>
      <c r="F24" s="146"/>
      <c r="G24" s="137"/>
      <c r="H24" s="147"/>
      <c r="I24" s="139"/>
      <c r="J24" s="139"/>
      <c r="K24" s="140"/>
    </row>
    <row r="25" ht="18.75" spans="2:11">
      <c r="B25" s="132"/>
      <c r="C25" s="145"/>
      <c r="D25" s="134"/>
      <c r="E25" s="135"/>
      <c r="F25" s="146"/>
      <c r="G25" s="137"/>
      <c r="H25" s="147"/>
      <c r="I25" s="139"/>
      <c r="J25" s="139"/>
      <c r="K25" s="140"/>
    </row>
    <row r="26" spans="2:11">
      <c r="B26" s="148"/>
      <c r="C26" s="149"/>
      <c r="D26" s="150"/>
      <c r="E26" s="151"/>
      <c r="F26" s="151"/>
      <c r="G26" s="152"/>
      <c r="H26" s="153"/>
      <c r="I26" s="154"/>
      <c r="J26" s="155"/>
      <c r="K26" s="156"/>
    </row>
    <row r="27" spans="2:11">
      <c r="B27" s="148"/>
      <c r="C27" s="149"/>
      <c r="D27" s="150"/>
      <c r="E27" s="151"/>
      <c r="F27" s="151"/>
      <c r="G27" s="152"/>
      <c r="H27" s="153"/>
      <c r="I27" s="154"/>
      <c r="J27" s="155"/>
      <c r="K27" s="156"/>
    </row>
    <row r="28" spans="2:11">
      <c r="B28" s="148"/>
      <c r="C28" s="149"/>
      <c r="D28" s="150"/>
      <c r="E28" s="151"/>
      <c r="F28" s="151"/>
      <c r="G28" s="152"/>
      <c r="H28" s="153"/>
      <c r="I28" s="154"/>
      <c r="J28" s="155"/>
      <c r="K28" s="156"/>
    </row>
    <row r="29" ht="15.75" spans="2:11">
      <c r="B29" s="157"/>
      <c r="C29" s="28"/>
      <c r="D29" s="158"/>
      <c r="E29" s="159"/>
      <c r="F29" s="159"/>
      <c r="G29" s="160"/>
      <c r="H29" s="161"/>
      <c r="I29" s="162"/>
      <c r="J29" s="163"/>
      <c r="K29" s="164"/>
    </row>
  </sheetData>
  <sortState ref="B4:K14">
    <sortCondition ref="K4:K14" descending="1"/>
  </sortState>
  <hyperlinks>
    <hyperlink ref="E2" r:id="rId2" display="https://www.youtube.com/ollisdartgarage " tooltip="https://www.youtube.com/ollisdartgarage "/>
  </hyperlinks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68"/>
  <sheetViews>
    <sheetView zoomScale="130" zoomScaleNormal="130" topLeftCell="A9" workbookViewId="0">
      <selection activeCell="G27" sqref="G27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12.942857142857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2" s="1" customFormat="1" ht="21" spans="1:27">
      <c r="A2" s="3" t="s">
        <v>109</v>
      </c>
      <c r="B2" s="4"/>
      <c r="C2" s="5"/>
      <c r="D2" s="5"/>
      <c r="E2" s="6"/>
      <c r="G2" s="7"/>
      <c r="H2" s="7"/>
      <c r="I2" s="7" t="str">
        <f>"POINT-Typ "&amp;$B$4</f>
        <v>POINT-Typ 26 mm black</v>
      </c>
      <c r="J2" s="7"/>
    </row>
    <row r="3" s="1" customFormat="1" spans="1:27">
      <c r="A3" s="8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10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15" t="s">
        <v>49</v>
      </c>
      <c r="B4" t="s">
        <v>50</v>
      </c>
      <c r="C4" s="16">
        <f>IF(COUNT(K5:K24,O5:O24,S5:S24,W5:W24,AA5:AA14,AA18:AA27)=0,"",MIN(K5:K24,O5:O24,S5:S24,W5:W24,AA5:AA14,AA18:AA27))</f>
        <v>10</v>
      </c>
      <c r="D4" s="17">
        <f>IF(COUNT(K5:K24,O5:O24,S5:S24,W5:W24,AA5:AA14,AA18:AA27)=0,"",MAX(K5:K24,O5:O24,S5:S24,W5:W24,AA5:AA14,AA18:AA27))</f>
        <v>20</v>
      </c>
      <c r="E4" s="18">
        <f>IF(COUNT(K5:K24,O5:O24,S5:S24,W5:W24,AA5:AA14,AA18:AA27)=0,"",AVERAGE(K5:K24,O5:O24,S5:S24,W5:W24,AA5:AA14,AA18:AA27))</f>
        <v>13.66</v>
      </c>
      <c r="F4" s="19">
        <f t="shared" ref="F4:F8" si="0">IF(OR(C4="",D4="",E4=""),"",((D4-C4)/E4)*100)</f>
        <v>73.2064421669107</v>
      </c>
      <c r="G4" s="20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15"/>
      <c r="B5" t="s">
        <v>54</v>
      </c>
      <c r="C5" s="16">
        <f>IF(COUNT(K33:K52,O33:O52,S33:S52,W33:W52,AA33:AA42,AA46:AA55)=0,"",MIN(K33:K52,O33:O52,S33:S52,W33:W52,AA33:AA42,AA46:AA55))</f>
        <v>11</v>
      </c>
      <c r="D5" s="17">
        <f>IF(COUNT(K33:K52,O33:O52,S33:S52,W33:W52,AA33:AA42,AA46:AA55)=0,"",MAX(K33:K52,O33:O52,S33:S52,W33:W52,AA33:AA42,AA46:AA55))</f>
        <v>20</v>
      </c>
      <c r="E5" s="18">
        <f>IF(COUNT(K33:K52,O33:O52,S33:S52,W33:W52,AA33:AA42,AA46:AA55)=0,"",AVERAGE(K33:K52,O33:O52,S33:S52,W33:W52,AA33:AA42,AA46:AA55))</f>
        <v>14.1919191919192</v>
      </c>
      <c r="F5" s="19">
        <f t="shared" si="0"/>
        <v>63.4163701067616</v>
      </c>
      <c r="G5" s="21"/>
      <c r="H5" s="21"/>
      <c r="I5" s="22">
        <v>1</v>
      </c>
      <c r="J5" s="21"/>
      <c r="K5" s="91">
        <v>16</v>
      </c>
      <c r="L5" s="21"/>
      <c r="M5" s="22">
        <v>1</v>
      </c>
      <c r="N5" s="24"/>
      <c r="O5" s="23">
        <v>16</v>
      </c>
      <c r="Q5" s="22">
        <v>1</v>
      </c>
      <c r="R5" s="24"/>
      <c r="S5" s="23">
        <v>11</v>
      </c>
      <c r="U5" s="22">
        <v>1</v>
      </c>
      <c r="V5" s="24"/>
      <c r="W5" s="23">
        <v>14</v>
      </c>
      <c r="Y5" s="22">
        <v>1</v>
      </c>
      <c r="Z5" s="24">
        <v>50</v>
      </c>
      <c r="AA5" s="23">
        <v>13</v>
      </c>
    </row>
    <row r="6" s="1" customFormat="1" spans="1:27">
      <c r="A6" s="15"/>
      <c r="B6" t="s">
        <v>55</v>
      </c>
      <c r="C6" s="16">
        <f>IF(COUNT(K61:K80,O61:O80,S61:S80,W61:W80,AA61:AA70,AA74:AA83)=0,"",MIN(K61:K80,O61:O80,S61:S80,W61:W80,AA61:AA70,AA74:AA83))</f>
        <v>10</v>
      </c>
      <c r="D6" s="17">
        <f>IF(COUNT(K61:K80,O61:O80,S61:S80,W61:W80,AA61:AA70,AA74:AA83)=0,"",MAX(K61:K80,O61:O80,S61:S80,W61:W80,AA61:AA70,AA74:AA83))</f>
        <v>20</v>
      </c>
      <c r="E6" s="18">
        <f>IF(COUNT(K61:K80,O61:O80,S61:S80,W61:W80,AA61:AA70,AA74:AA83)=0,"",AVERAGE(K61:K80,O61:O80,S61:S80,W61:W80,AA61:AA70,AA74:AA83))</f>
        <v>14.56</v>
      </c>
      <c r="F6" s="19">
        <f t="shared" si="0"/>
        <v>68.6813186813187</v>
      </c>
      <c r="G6" s="21"/>
      <c r="H6" s="21"/>
      <c r="I6" s="22">
        <v>2</v>
      </c>
      <c r="J6" s="21"/>
      <c r="K6" s="91">
        <v>13</v>
      </c>
      <c r="L6" s="21"/>
      <c r="M6" s="22">
        <v>2</v>
      </c>
      <c r="N6" s="24"/>
      <c r="O6" s="23">
        <v>16</v>
      </c>
      <c r="Q6" s="22">
        <v>2</v>
      </c>
      <c r="R6" s="24"/>
      <c r="S6" s="23">
        <v>14</v>
      </c>
      <c r="U6" s="22">
        <v>2</v>
      </c>
      <c r="V6" s="24"/>
      <c r="W6" s="23">
        <v>12</v>
      </c>
      <c r="Y6" s="22">
        <v>2</v>
      </c>
      <c r="Z6" s="24"/>
      <c r="AA6" s="23">
        <v>10</v>
      </c>
    </row>
    <row r="7" s="1" customFormat="1" spans="1:27">
      <c r="A7" s="15" t="s">
        <v>56</v>
      </c>
      <c r="B7" t="s">
        <v>57</v>
      </c>
      <c r="C7" s="16">
        <f>IF(COUNT(K89:K108,O89:O108,S89:S108,W89:W108,AA89:AA98,AA102:AA111)=0,"",MIN(K89:K108,O89:O108,S89:S108,W89:W108,AA89:AA98,AA102:AA111))</f>
        <v>13</v>
      </c>
      <c r="D7" s="17">
        <f>IF(COUNT(K89:K108,O89:O108,S89:S108,W89:W108,AA89:AA98,AA102:AA111)=0,"",MAX(K89:K108,O89:O108,S89:S108,W89:W108,AA89:AA98,AA102:AA111))</f>
        <v>20</v>
      </c>
      <c r="E7" s="18">
        <f>IF(COUNT(K89:K108,O89:O108,S89:S108,W89:W108,AA89:AA98,AA102:AA111)=0,"",AVERAGE(K89:K108,O89:O108,S89:S108,W89:W108,AA89:AA98,AA102:AA111))</f>
        <v>15.97</v>
      </c>
      <c r="F7" s="19">
        <f t="shared" si="0"/>
        <v>43.8321853475266</v>
      </c>
      <c r="G7" s="21"/>
      <c r="H7" s="21"/>
      <c r="I7" s="22">
        <v>3</v>
      </c>
      <c r="J7" s="21"/>
      <c r="K7" s="91">
        <v>15</v>
      </c>
      <c r="L7" s="21"/>
      <c r="M7" s="22">
        <v>3</v>
      </c>
      <c r="N7" s="24"/>
      <c r="O7" s="23">
        <v>15</v>
      </c>
      <c r="Q7" s="22">
        <v>3</v>
      </c>
      <c r="R7" s="24"/>
      <c r="S7" s="23">
        <v>13</v>
      </c>
      <c r="U7" s="22">
        <v>3</v>
      </c>
      <c r="V7" s="24"/>
      <c r="W7" s="23">
        <v>12</v>
      </c>
      <c r="Y7" s="22">
        <v>3</v>
      </c>
      <c r="Z7" s="24"/>
      <c r="AA7" s="23">
        <v>12</v>
      </c>
    </row>
    <row r="8" s="1" customFormat="1" ht="15.75" spans="1:27">
      <c r="A8" s="27"/>
      <c r="B8" s="28" t="s">
        <v>58</v>
      </c>
      <c r="C8" s="29">
        <f>IF(COUNT(K117:K136,O117:O136,S117:S136,W117:W136,AA117:AA126,AA130:AA139)=0,"",MIN(K117:K136,O117:O136,S117:S136,W117:W136,AA117:AA126,AA130:AA139))</f>
        <v>10</v>
      </c>
      <c r="D8" s="30">
        <f>IF(COUNT(K117:K136,O117:O136,S117:S136,W117:W136,AA117:AA126,AA130:AA139)=0,"",MAX(K117:K136,O117:O136,S117:S136,W117:W136,AA117:AA126,AA130:AA139))</f>
        <v>18</v>
      </c>
      <c r="E8" s="31">
        <f>IF(COUNT(K117:K136,O117:O136,S117:S136,W117:W136,AA117:AA126,AA130:AA139)=0,"",AVERAGE(K117:K136,O117:O136,S117:S136,W117:W136,AA117:AA126,AA130:AA139))</f>
        <v>14.17</v>
      </c>
      <c r="F8" s="32">
        <f t="shared" si="0"/>
        <v>56.4573041637262</v>
      </c>
      <c r="G8" s="21"/>
      <c r="H8" s="21"/>
      <c r="I8" s="22">
        <v>4</v>
      </c>
      <c r="J8" s="21"/>
      <c r="K8" s="91">
        <v>18</v>
      </c>
      <c r="L8" s="21"/>
      <c r="M8" s="22">
        <v>4</v>
      </c>
      <c r="N8" s="24"/>
      <c r="O8" s="23">
        <v>17</v>
      </c>
      <c r="Q8" s="22">
        <v>4</v>
      </c>
      <c r="R8" s="24"/>
      <c r="S8" s="23">
        <v>15</v>
      </c>
      <c r="U8" s="22">
        <v>4</v>
      </c>
      <c r="V8" s="24"/>
      <c r="W8" s="23">
        <v>10</v>
      </c>
      <c r="Y8" s="22">
        <v>4</v>
      </c>
      <c r="Z8" s="24"/>
      <c r="AA8" s="23">
        <v>11</v>
      </c>
    </row>
    <row r="9" s="1" customFormat="1" spans="1:27">
      <c r="A9" s="33"/>
      <c r="B9" s="34" t="s">
        <v>59</v>
      </c>
      <c r="C9" s="35"/>
      <c r="D9" s="36"/>
      <c r="E9" s="34"/>
      <c r="F9" s="37"/>
      <c r="G9" s="21"/>
      <c r="H9" s="21"/>
      <c r="I9" s="22">
        <v>5</v>
      </c>
      <c r="J9" s="21"/>
      <c r="K9" s="91">
        <v>19</v>
      </c>
      <c r="L9" s="21"/>
      <c r="M9" s="22">
        <v>5</v>
      </c>
      <c r="N9" s="24"/>
      <c r="O9" s="23">
        <v>14</v>
      </c>
      <c r="Q9" s="22">
        <v>5</v>
      </c>
      <c r="R9" s="24"/>
      <c r="S9" s="23">
        <v>12</v>
      </c>
      <c r="U9" s="22">
        <v>5</v>
      </c>
      <c r="V9" s="24"/>
      <c r="W9" s="23">
        <v>11</v>
      </c>
      <c r="Y9" s="22">
        <v>5</v>
      </c>
      <c r="Z9" s="24"/>
      <c r="AA9" s="23">
        <v>12</v>
      </c>
    </row>
    <row r="10" s="1" customFormat="1" spans="1:27">
      <c r="A10" s="38" t="s">
        <v>60</v>
      </c>
      <c r="B10" s="39"/>
      <c r="C10" s="39"/>
      <c r="D10" s="39"/>
      <c r="E10" s="40"/>
      <c r="G10" s="21"/>
      <c r="H10" s="21"/>
      <c r="I10" s="22">
        <v>6</v>
      </c>
      <c r="J10" s="21"/>
      <c r="K10" s="91">
        <v>15</v>
      </c>
      <c r="L10" s="21"/>
      <c r="M10" s="22">
        <v>6</v>
      </c>
      <c r="N10" s="24"/>
      <c r="O10" s="23">
        <v>13</v>
      </c>
      <c r="Q10" s="22">
        <v>6</v>
      </c>
      <c r="R10" s="24"/>
      <c r="S10" s="23">
        <v>11</v>
      </c>
      <c r="U10" s="22">
        <v>6</v>
      </c>
      <c r="V10" s="24"/>
      <c r="W10" s="23">
        <v>12</v>
      </c>
      <c r="Y10" s="22">
        <v>6</v>
      </c>
      <c r="Z10" s="24"/>
      <c r="AA10" s="23">
        <v>12</v>
      </c>
    </row>
    <row r="11" s="1" customFormat="1" ht="18.75" spans="1:27">
      <c r="A11" s="41" t="s">
        <v>61</v>
      </c>
      <c r="B11" s="42">
        <f>IF(COUNT(C4:C8)=0,"",MIN(C4:C8))</f>
        <v>10</v>
      </c>
      <c r="C11" s="43"/>
      <c r="D11" s="44" t="s">
        <v>62</v>
      </c>
      <c r="E11" s="45">
        <f>IF(COUNT(F4:F8)=0,"",MAX(F4:F8)-MIN(F4:F8))</f>
        <v>29.3742568193841</v>
      </c>
      <c r="G11" s="21"/>
      <c r="H11" s="21"/>
      <c r="I11" s="22">
        <v>7</v>
      </c>
      <c r="J11" s="21"/>
      <c r="K11" s="91">
        <v>17</v>
      </c>
      <c r="L11" s="21"/>
      <c r="M11" s="22">
        <v>7</v>
      </c>
      <c r="N11" s="24"/>
      <c r="O11" s="23">
        <v>16</v>
      </c>
      <c r="Q11" s="22">
        <v>7</v>
      </c>
      <c r="R11" s="24"/>
      <c r="S11" s="23">
        <v>13</v>
      </c>
      <c r="U11" s="22">
        <v>7</v>
      </c>
      <c r="V11" s="24"/>
      <c r="W11" s="23">
        <v>12</v>
      </c>
      <c r="Y11" s="22">
        <v>7</v>
      </c>
      <c r="Z11" s="24"/>
      <c r="AA11" s="23">
        <v>11</v>
      </c>
    </row>
    <row r="12" s="1" customFormat="1" ht="28.5" spans="1:27">
      <c r="A12" s="41" t="s">
        <v>63</v>
      </c>
      <c r="B12" s="42">
        <f>IF(COUNT(D4:D8)=0,"",MAX(D4:D8))</f>
        <v>20</v>
      </c>
      <c r="C12" s="43"/>
      <c r="D12" s="46" t="s">
        <v>16</v>
      </c>
      <c r="E12" s="47">
        <f>IF(OR(B15="",E11=""),"",B15-E11+20)</f>
        <v>29.5070190873671</v>
      </c>
      <c r="G12" s="21"/>
      <c r="H12" s="21"/>
      <c r="I12" s="22">
        <v>8</v>
      </c>
      <c r="J12" s="21"/>
      <c r="K12" s="91">
        <v>17</v>
      </c>
      <c r="L12" s="21"/>
      <c r="M12" s="22">
        <v>8</v>
      </c>
      <c r="N12" s="24"/>
      <c r="O12" s="23">
        <v>15</v>
      </c>
      <c r="Q12" s="22">
        <v>8</v>
      </c>
      <c r="R12" s="24"/>
      <c r="S12" s="23">
        <v>10</v>
      </c>
      <c r="U12" s="22">
        <v>8</v>
      </c>
      <c r="V12" s="24"/>
      <c r="W12" s="23">
        <v>14</v>
      </c>
      <c r="Y12" s="22">
        <v>8</v>
      </c>
      <c r="Z12" s="24"/>
      <c r="AA12" s="23">
        <v>14</v>
      </c>
    </row>
    <row r="13" s="1" customFormat="1" ht="28.5" spans="1:27">
      <c r="A13" s="41" t="s">
        <v>64</v>
      </c>
      <c r="B13" s="42">
        <f>IF(COUNT(E4:E8)=0,"",AVERAGE(E4:E8))</f>
        <v>14.5103838383838</v>
      </c>
      <c r="C13" s="43"/>
      <c r="D13" s="48" t="s">
        <v>65</v>
      </c>
      <c r="E13" s="49" t="str">
        <f>IF(COUNT(F4:F8)=0,"",INDEX(B4:B8,MATCH(MIN(F4:F8),F4:F8,0)))</f>
        <v>32 mm gold spiral</v>
      </c>
      <c r="G13" s="21"/>
      <c r="H13" s="21"/>
      <c r="I13" s="22">
        <v>9</v>
      </c>
      <c r="J13" s="21"/>
      <c r="K13" s="91">
        <v>15</v>
      </c>
      <c r="L13" s="21"/>
      <c r="M13" s="22">
        <v>9</v>
      </c>
      <c r="N13" s="24"/>
      <c r="O13" s="23">
        <v>18</v>
      </c>
      <c r="Q13" s="22">
        <v>9</v>
      </c>
      <c r="R13" s="24"/>
      <c r="S13" s="23">
        <v>13</v>
      </c>
      <c r="U13" s="22">
        <v>9</v>
      </c>
      <c r="V13" s="24"/>
      <c r="W13" s="23">
        <v>15</v>
      </c>
      <c r="Y13" s="22">
        <v>9</v>
      </c>
      <c r="Z13" s="24"/>
      <c r="AA13" s="23">
        <v>13</v>
      </c>
    </row>
    <row r="14" s="1" customFormat="1" ht="28.5" spans="1:27">
      <c r="A14" s="50" t="s">
        <v>66</v>
      </c>
      <c r="B14" s="51">
        <f>IF(COUNT(F4:F8)=0,"",AVERAGE(F4:F8))</f>
        <v>61.1187240932488</v>
      </c>
      <c r="C14" s="43"/>
      <c r="D14" s="48" t="s">
        <v>67</v>
      </c>
      <c r="E14" s="49" t="str">
        <f>IF(COUNT(F4:F8)=0,"",INDEX(B4:B8,MATCH(MAX(F4:F8),F4:F8,0)))</f>
        <v>26 mm black</v>
      </c>
      <c r="G14" s="21"/>
      <c r="H14" s="21"/>
      <c r="I14" s="22">
        <v>10</v>
      </c>
      <c r="J14" s="21"/>
      <c r="K14" s="91">
        <v>15</v>
      </c>
      <c r="L14" s="21"/>
      <c r="M14" s="22">
        <v>10</v>
      </c>
      <c r="N14" s="24"/>
      <c r="O14" s="23">
        <v>14</v>
      </c>
      <c r="Q14" s="22">
        <v>10</v>
      </c>
      <c r="R14" s="24"/>
      <c r="S14" s="23">
        <v>11</v>
      </c>
      <c r="U14" s="22">
        <v>10</v>
      </c>
      <c r="V14" s="24"/>
      <c r="W14" s="23">
        <v>12</v>
      </c>
      <c r="Y14" s="52">
        <v>10</v>
      </c>
      <c r="Z14" s="53"/>
      <c r="AA14" s="54">
        <v>12</v>
      </c>
    </row>
    <row r="15" s="1" customFormat="1" ht="19.5" spans="1:27">
      <c r="A15" s="55" t="s">
        <v>68</v>
      </c>
      <c r="B15" s="56">
        <f>IF(B14="","",100-B14)</f>
        <v>38.8812759067512</v>
      </c>
      <c r="C15" s="57"/>
      <c r="D15" s="58"/>
      <c r="E15" s="59"/>
      <c r="G15" s="21"/>
      <c r="H15" s="21"/>
      <c r="I15" s="22">
        <v>11</v>
      </c>
      <c r="J15" s="21"/>
      <c r="K15" s="91">
        <v>14</v>
      </c>
      <c r="L15" s="21"/>
      <c r="M15" s="22">
        <v>11</v>
      </c>
      <c r="N15" s="24"/>
      <c r="O15" s="23">
        <v>15</v>
      </c>
      <c r="Q15" s="22">
        <v>11</v>
      </c>
      <c r="R15" s="24"/>
      <c r="S15" s="23">
        <v>14</v>
      </c>
      <c r="U15" s="22">
        <v>11</v>
      </c>
      <c r="V15" s="24"/>
      <c r="W15" s="23">
        <v>14</v>
      </c>
      <c r="AA15" s="60">
        <f>IF(COUNT(AA5:AA14)=0,"",AVERAGE(AA5:AA14))</f>
        <v>12</v>
      </c>
    </row>
    <row r="16" s="1" customFormat="1" spans="1:27">
      <c r="G16" s="21"/>
      <c r="H16" s="21"/>
      <c r="I16" s="22">
        <v>12</v>
      </c>
      <c r="J16" s="21"/>
      <c r="K16" s="91">
        <v>15</v>
      </c>
      <c r="L16" s="21"/>
      <c r="M16" s="22">
        <v>12</v>
      </c>
      <c r="N16" s="24"/>
      <c r="O16" s="23">
        <v>15</v>
      </c>
      <c r="Q16" s="22">
        <v>12</v>
      </c>
      <c r="R16" s="24"/>
      <c r="S16" s="23">
        <v>12</v>
      </c>
      <c r="U16" s="22">
        <v>12</v>
      </c>
      <c r="V16" s="24"/>
      <c r="W16" s="23">
        <v>13</v>
      </c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/>
      <c r="K17" s="91">
        <v>20</v>
      </c>
      <c r="L17" s="21"/>
      <c r="M17" s="22">
        <v>13</v>
      </c>
      <c r="N17" s="24"/>
      <c r="O17" s="23">
        <v>15</v>
      </c>
      <c r="Q17" s="22">
        <v>13</v>
      </c>
      <c r="R17" s="24"/>
      <c r="S17" s="23">
        <v>10</v>
      </c>
      <c r="U17" s="22">
        <v>13</v>
      </c>
      <c r="V17" s="24"/>
      <c r="W17" s="23">
        <v>16</v>
      </c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/>
      <c r="K18" s="91">
        <v>17</v>
      </c>
      <c r="L18" s="21"/>
      <c r="M18" s="22">
        <v>14</v>
      </c>
      <c r="N18" s="24"/>
      <c r="O18" s="23">
        <v>15</v>
      </c>
      <c r="Q18" s="22">
        <v>14</v>
      </c>
      <c r="R18" s="24"/>
      <c r="S18" s="23">
        <v>10</v>
      </c>
      <c r="U18" s="22">
        <v>14</v>
      </c>
      <c r="V18" s="24"/>
      <c r="W18" s="23">
        <v>13</v>
      </c>
      <c r="Y18" s="22">
        <v>1</v>
      </c>
      <c r="Z18" s="24"/>
      <c r="AA18" s="23">
        <v>13</v>
      </c>
    </row>
    <row r="19" s="1" customFormat="1" spans="1:27">
      <c r="A19" s="66" t="s">
        <v>50</v>
      </c>
      <c r="B19" s="67">
        <f>K25</f>
        <v>15.95</v>
      </c>
      <c r="C19" s="67">
        <f>O25</f>
        <v>15</v>
      </c>
      <c r="D19" s="67">
        <f>S25</f>
        <v>12.15</v>
      </c>
      <c r="E19" s="67">
        <f>W25</f>
        <v>12.85</v>
      </c>
      <c r="F19" s="68">
        <f>AA28</f>
        <v>12.7</v>
      </c>
      <c r="G19" s="69">
        <f>AA15</f>
        <v>12</v>
      </c>
      <c r="H19" s="21"/>
      <c r="I19" s="22">
        <v>15</v>
      </c>
      <c r="J19" s="21"/>
      <c r="K19" s="91">
        <v>14</v>
      </c>
      <c r="L19" s="21"/>
      <c r="M19" s="22">
        <v>15</v>
      </c>
      <c r="N19" s="24"/>
      <c r="O19" s="23">
        <v>13</v>
      </c>
      <c r="Q19" s="22">
        <v>15</v>
      </c>
      <c r="R19" s="24"/>
      <c r="S19" s="23">
        <v>13</v>
      </c>
      <c r="U19" s="22">
        <v>15</v>
      </c>
      <c r="V19" s="24"/>
      <c r="W19" s="23">
        <v>10</v>
      </c>
      <c r="Y19" s="22">
        <v>2</v>
      </c>
      <c r="Z19" s="24"/>
      <c r="AA19" s="23">
        <v>12</v>
      </c>
    </row>
    <row r="20" s="1" customFormat="1" spans="1:27">
      <c r="A20" s="66" t="s">
        <v>54</v>
      </c>
      <c r="B20" s="67">
        <f>K53</f>
        <v>16.45</v>
      </c>
      <c r="C20" s="67">
        <f>O53</f>
        <v>15.4</v>
      </c>
      <c r="D20" s="67">
        <f>S53</f>
        <v>12.7894736842105</v>
      </c>
      <c r="E20" s="67">
        <f>W53</f>
        <v>12.8</v>
      </c>
      <c r="F20" s="68">
        <f>AA56</f>
        <v>13.7</v>
      </c>
      <c r="G20" s="69">
        <f>AA43</f>
        <v>13.2</v>
      </c>
      <c r="H20" s="21"/>
      <c r="I20" s="22">
        <v>16</v>
      </c>
      <c r="J20" s="21"/>
      <c r="K20" s="91">
        <v>15</v>
      </c>
      <c r="L20" s="21"/>
      <c r="M20" s="22">
        <v>16</v>
      </c>
      <c r="N20" s="24"/>
      <c r="O20" s="23">
        <v>19</v>
      </c>
      <c r="Q20" s="22">
        <v>16</v>
      </c>
      <c r="R20" s="24"/>
      <c r="S20" s="23">
        <v>11</v>
      </c>
      <c r="U20" s="22">
        <v>16</v>
      </c>
      <c r="V20" s="24"/>
      <c r="W20" s="23">
        <v>14</v>
      </c>
      <c r="Y20" s="22">
        <v>3</v>
      </c>
      <c r="Z20" s="24"/>
      <c r="AA20" s="23">
        <v>14</v>
      </c>
    </row>
    <row r="21" s="1" customFormat="1" spans="1:27">
      <c r="A21" s="66" t="s">
        <v>55</v>
      </c>
      <c r="B21" s="67">
        <f>K81</f>
        <v>17.05</v>
      </c>
      <c r="C21" s="67">
        <f>O81</f>
        <v>15.65</v>
      </c>
      <c r="D21" s="67">
        <f>S81</f>
        <v>12.9</v>
      </c>
      <c r="E21" s="67">
        <f>W81</f>
        <v>13.6</v>
      </c>
      <c r="F21" s="68">
        <f>AA84</f>
        <v>13.7</v>
      </c>
      <c r="G21" s="69">
        <f>AA71</f>
        <v>13.5</v>
      </c>
      <c r="H21" s="21"/>
      <c r="I21" s="22">
        <v>17</v>
      </c>
      <c r="J21" s="21"/>
      <c r="K21" s="91">
        <v>15</v>
      </c>
      <c r="L21" s="21"/>
      <c r="M21" s="22">
        <v>17</v>
      </c>
      <c r="N21" s="24"/>
      <c r="O21" s="23">
        <v>12</v>
      </c>
      <c r="Q21" s="22">
        <v>17</v>
      </c>
      <c r="R21" s="24"/>
      <c r="S21" s="23">
        <v>11</v>
      </c>
      <c r="U21" s="22">
        <v>17</v>
      </c>
      <c r="V21" s="24"/>
      <c r="W21" s="23">
        <v>14</v>
      </c>
      <c r="Y21" s="22">
        <v>4</v>
      </c>
      <c r="Z21" s="24"/>
      <c r="AA21" s="23">
        <v>14</v>
      </c>
    </row>
    <row r="22" s="1" customFormat="1" spans="1:27">
      <c r="A22" s="66" t="s">
        <v>57</v>
      </c>
      <c r="B22" s="67">
        <f>K109</f>
        <v>18.05</v>
      </c>
      <c r="C22" s="67">
        <f>O109</f>
        <v>17</v>
      </c>
      <c r="D22" s="67">
        <f>S109</f>
        <v>14.6</v>
      </c>
      <c r="E22" s="67">
        <f>W109</f>
        <v>14.7</v>
      </c>
      <c r="F22" s="68">
        <f>AA112</f>
        <v>15.3</v>
      </c>
      <c r="G22" s="69">
        <f>AA99</f>
        <v>15.7</v>
      </c>
      <c r="H22" s="21"/>
      <c r="I22" s="22">
        <v>18</v>
      </c>
      <c r="J22" s="21"/>
      <c r="K22" s="91">
        <v>17</v>
      </c>
      <c r="L22" s="21"/>
      <c r="M22" s="22">
        <v>18</v>
      </c>
      <c r="N22" s="24"/>
      <c r="O22" s="23">
        <v>14</v>
      </c>
      <c r="Q22" s="22">
        <v>18</v>
      </c>
      <c r="R22" s="24"/>
      <c r="S22" s="23">
        <v>13</v>
      </c>
      <c r="U22" s="22">
        <v>18</v>
      </c>
      <c r="V22" s="24"/>
      <c r="W22" s="23">
        <v>15</v>
      </c>
      <c r="Y22" s="22">
        <v>5</v>
      </c>
      <c r="Z22" s="24"/>
      <c r="AA22" s="23">
        <v>13</v>
      </c>
    </row>
    <row r="23" s="1" customFormat="1" ht="15.75" spans="1:27">
      <c r="A23" s="70" t="s">
        <v>58</v>
      </c>
      <c r="B23" s="71">
        <f>K137</f>
        <v>16.05</v>
      </c>
      <c r="C23" s="71">
        <f>O137</f>
        <v>15.35</v>
      </c>
      <c r="D23" s="71">
        <f>S137</f>
        <v>12.4</v>
      </c>
      <c r="E23" s="71">
        <f>W137</f>
        <v>13.75</v>
      </c>
      <c r="F23" s="72">
        <f>AA140</f>
        <v>13</v>
      </c>
      <c r="G23" s="73">
        <f>AA127</f>
        <v>13.6</v>
      </c>
      <c r="H23" s="21"/>
      <c r="I23" s="22">
        <v>19</v>
      </c>
      <c r="J23" s="21"/>
      <c r="K23" s="91">
        <v>17</v>
      </c>
      <c r="L23" s="21"/>
      <c r="M23" s="22">
        <v>19</v>
      </c>
      <c r="N23" s="24"/>
      <c r="O23" s="23">
        <v>16</v>
      </c>
      <c r="Q23" s="22">
        <v>19</v>
      </c>
      <c r="R23" s="24"/>
      <c r="S23" s="23">
        <v>13</v>
      </c>
      <c r="U23" s="22">
        <v>19</v>
      </c>
      <c r="V23" s="24"/>
      <c r="W23" s="23">
        <v>10</v>
      </c>
      <c r="Y23" s="22">
        <v>6</v>
      </c>
      <c r="Z23" s="24"/>
      <c r="AA23" s="23">
        <v>12</v>
      </c>
    </row>
    <row r="24" s="1" customFormat="1" spans="1:27">
      <c r="G24" s="21"/>
      <c r="H24" s="21"/>
      <c r="I24" s="52">
        <v>20</v>
      </c>
      <c r="J24" s="74"/>
      <c r="K24" s="94">
        <v>15</v>
      </c>
      <c r="L24"/>
      <c r="M24" s="52">
        <v>20</v>
      </c>
      <c r="N24" s="53"/>
      <c r="O24" s="54">
        <v>12</v>
      </c>
      <c r="Q24" s="52">
        <v>20</v>
      </c>
      <c r="R24" s="53"/>
      <c r="S24" s="54">
        <v>13</v>
      </c>
      <c r="U24" s="52">
        <v>20</v>
      </c>
      <c r="V24" s="53"/>
      <c r="W24" s="54">
        <v>14</v>
      </c>
      <c r="Y24" s="22">
        <v>7</v>
      </c>
      <c r="Z24" s="24"/>
      <c r="AA24" s="23">
        <v>11</v>
      </c>
    </row>
    <row r="25" s="1" customFormat="1" ht="30" spans="1:27">
      <c r="A25" s="76" t="s">
        <v>77</v>
      </c>
      <c r="B25" s="77" t="s">
        <v>78</v>
      </c>
      <c r="C25" s="77" t="s">
        <v>79</v>
      </c>
      <c r="D25" s="77" t="s">
        <v>80</v>
      </c>
      <c r="E25" s="77" t="s">
        <v>79</v>
      </c>
      <c r="F25" s="78" t="s">
        <v>81</v>
      </c>
      <c r="G25" s="79" t="s">
        <v>82</v>
      </c>
      <c r="K25" s="80">
        <f>IF(COUNT(K5:K24)=0,"",AVERAGE(K5:K24))</f>
        <v>15.95</v>
      </c>
      <c r="L25" s="80"/>
      <c r="M25" s="80"/>
      <c r="N25" s="80"/>
      <c r="O25" s="80">
        <f>IF(COUNT(O5:O24)=0,"",AVERAGE(O5:O24))</f>
        <v>15</v>
      </c>
      <c r="P25" s="80"/>
      <c r="Q25" s="80"/>
      <c r="R25" s="80"/>
      <c r="S25" s="80">
        <f>IF(COUNT(S5:S24)=0,"",AVERAGE(S5:S24))</f>
        <v>12.15</v>
      </c>
      <c r="T25" s="80"/>
      <c r="U25" s="80"/>
      <c r="V25" s="80"/>
      <c r="W25" s="80">
        <f>IF(COUNT(W5:W24)=0,"",AVERAGE(W5:W24))</f>
        <v>12.85</v>
      </c>
      <c r="Y25" s="22">
        <v>8</v>
      </c>
      <c r="Z25" s="24"/>
      <c r="AA25" s="23">
        <v>11</v>
      </c>
    </row>
    <row r="26" s="1" customFormat="1" spans="1:27">
      <c r="A26" s="15" t="s">
        <v>50</v>
      </c>
      <c r="B26" s="96" t="s">
        <v>110</v>
      </c>
      <c r="C26" s="68">
        <v>5</v>
      </c>
      <c r="D26" s="96" t="s">
        <v>111</v>
      </c>
      <c r="E26" s="68">
        <v>3</v>
      </c>
      <c r="F26" s="81">
        <f>((20-10)/E4)*100</f>
        <v>73.2064421669107</v>
      </c>
      <c r="G26" s="82">
        <f>((14-10)/E4)*100</f>
        <v>29.2825768667643</v>
      </c>
      <c r="Y26" s="22">
        <v>9</v>
      </c>
      <c r="Z26" s="24"/>
      <c r="AA26" s="23">
        <v>14</v>
      </c>
    </row>
    <row r="27" s="1" customFormat="1" spans="1:27">
      <c r="A27" s="15" t="s">
        <v>54</v>
      </c>
      <c r="B27" s="96" t="s">
        <v>112</v>
      </c>
      <c r="C27" s="68">
        <v>5</v>
      </c>
      <c r="D27" s="96" t="s">
        <v>97</v>
      </c>
      <c r="E27" s="68">
        <v>3</v>
      </c>
      <c r="F27" s="81">
        <f>((20-11)/E5)*100</f>
        <v>63.4163701067615</v>
      </c>
      <c r="G27" s="82">
        <f>((15-12)/E5)*100</f>
        <v>21.1387900355872</v>
      </c>
      <c r="J27" s="83">
        <f>(K25+O25+S25+W25+AA15+AA28)/6</f>
        <v>13.4416666666667</v>
      </c>
      <c r="Y27" s="52">
        <v>10</v>
      </c>
      <c r="Z27" s="53"/>
      <c r="AA27" s="54">
        <v>13</v>
      </c>
    </row>
    <row r="28" s="1" customFormat="1" spans="1:27">
      <c r="A28" s="15" t="s">
        <v>55</v>
      </c>
      <c r="B28" s="96" t="s">
        <v>110</v>
      </c>
      <c r="C28" s="68">
        <v>5</v>
      </c>
      <c r="D28" s="96" t="s">
        <v>97</v>
      </c>
      <c r="E28" s="68">
        <v>2</v>
      </c>
      <c r="F28" s="81">
        <f>((20-10)/E6)*100</f>
        <v>68.6813186813187</v>
      </c>
      <c r="G28" s="82">
        <f>((15-12)/E6)*100</f>
        <v>20.6043956043956</v>
      </c>
      <c r="AA28" s="60">
        <f>IF(COUNT(AA18:AA27)=0,"",AVERAGE(AA18:AA27))</f>
        <v>12.7</v>
      </c>
    </row>
    <row r="29" spans="1:27">
      <c r="A29" s="15" t="s">
        <v>57</v>
      </c>
      <c r="B29" s="96" t="s">
        <v>113</v>
      </c>
      <c r="C29" s="68">
        <v>6</v>
      </c>
      <c r="D29" s="96" t="s">
        <v>87</v>
      </c>
      <c r="E29" s="68">
        <v>2</v>
      </c>
      <c r="F29" s="81">
        <f>((20-13)/E7)*100</f>
        <v>43.8321853475266</v>
      </c>
      <c r="G29" s="82">
        <f>((17-14)/E7)*100</f>
        <v>18.7852222917971</v>
      </c>
    </row>
    <row r="30" s="1" customFormat="1" spans="1:27">
      <c r="A30" s="84" t="s">
        <v>58</v>
      </c>
      <c r="B30" s="97" t="s">
        <v>114</v>
      </c>
      <c r="C30" s="85">
        <v>6</v>
      </c>
      <c r="D30" s="97" t="s">
        <v>115</v>
      </c>
      <c r="E30" s="85">
        <v>3</v>
      </c>
      <c r="F30" s="86">
        <f>((18-10)/E8)*100</f>
        <v>56.4573041637262</v>
      </c>
      <c r="G30" s="87">
        <f>((15-10)/E8)*100</f>
        <v>35.2858151023289</v>
      </c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/>
      <c r="I33" s="22">
        <v>1</v>
      </c>
      <c r="J33" s="21"/>
      <c r="K33" s="91">
        <v>16</v>
      </c>
      <c r="L33" s="21"/>
      <c r="M33" s="22">
        <v>1</v>
      </c>
      <c r="N33" s="24"/>
      <c r="O33" s="23">
        <v>18</v>
      </c>
      <c r="Q33" s="22">
        <v>1</v>
      </c>
      <c r="R33" s="24"/>
      <c r="S33" s="23">
        <v>14</v>
      </c>
      <c r="U33" s="22">
        <v>1</v>
      </c>
      <c r="V33" s="24"/>
      <c r="W33" s="23">
        <v>14</v>
      </c>
      <c r="Y33" s="22">
        <v>1</v>
      </c>
      <c r="Z33" s="24"/>
      <c r="AA33" s="23">
        <v>14</v>
      </c>
    </row>
    <row r="34" s="1" customFormat="1" spans="7:27">
      <c r="G34" s="21"/>
      <c r="H34" s="21"/>
      <c r="I34" s="22">
        <v>2</v>
      </c>
      <c r="J34" s="21"/>
      <c r="K34" s="91">
        <v>15</v>
      </c>
      <c r="L34" s="21"/>
      <c r="M34" s="22">
        <v>2</v>
      </c>
      <c r="N34" s="24"/>
      <c r="O34" s="23">
        <v>16</v>
      </c>
      <c r="Q34" s="22">
        <v>2</v>
      </c>
      <c r="R34" s="24"/>
      <c r="S34" s="23">
        <v>13</v>
      </c>
      <c r="U34" s="22">
        <v>2</v>
      </c>
      <c r="V34" s="24"/>
      <c r="W34" s="23">
        <v>14</v>
      </c>
      <c r="Y34" s="22">
        <v>2</v>
      </c>
      <c r="Z34" s="24"/>
      <c r="AA34" s="23">
        <v>13</v>
      </c>
    </row>
    <row r="35" s="1" customFormat="1" spans="7:27">
      <c r="G35" s="21"/>
      <c r="H35" s="21"/>
      <c r="I35" s="22">
        <v>3</v>
      </c>
      <c r="J35" s="21"/>
      <c r="K35" s="91">
        <v>13</v>
      </c>
      <c r="L35" s="21"/>
      <c r="M35" s="22">
        <v>3</v>
      </c>
      <c r="N35" s="24"/>
      <c r="O35" s="23">
        <v>16</v>
      </c>
      <c r="Q35" s="22">
        <v>3</v>
      </c>
      <c r="R35" s="24"/>
      <c r="S35" s="23">
        <v>12</v>
      </c>
      <c r="U35" s="22">
        <v>3</v>
      </c>
      <c r="V35" s="24"/>
      <c r="W35" s="23">
        <v>13</v>
      </c>
      <c r="Y35" s="22">
        <v>3</v>
      </c>
      <c r="Z35" s="24"/>
      <c r="AA35" s="23">
        <v>13</v>
      </c>
    </row>
    <row r="36" s="1" customFormat="1" spans="7:27">
      <c r="G36" s="21"/>
      <c r="H36" s="21"/>
      <c r="I36" s="22">
        <v>4</v>
      </c>
      <c r="J36" s="21"/>
      <c r="K36" s="91">
        <v>16</v>
      </c>
      <c r="L36" s="21"/>
      <c r="M36" s="22">
        <v>4</v>
      </c>
      <c r="N36" s="24"/>
      <c r="O36" s="23">
        <v>15</v>
      </c>
      <c r="Q36" s="22">
        <v>4</v>
      </c>
      <c r="R36" s="24"/>
      <c r="S36" s="23">
        <v>14</v>
      </c>
      <c r="U36" s="22">
        <v>4</v>
      </c>
      <c r="V36" s="24"/>
      <c r="W36" s="23">
        <v>12</v>
      </c>
      <c r="Y36" s="22">
        <v>4</v>
      </c>
      <c r="Z36" s="24"/>
      <c r="AA36" s="23">
        <v>14</v>
      </c>
    </row>
    <row r="37" s="1" customFormat="1" spans="7:27">
      <c r="G37" s="21"/>
      <c r="H37" s="21"/>
      <c r="I37" s="22">
        <v>5</v>
      </c>
      <c r="J37" s="21"/>
      <c r="K37" s="91">
        <v>17</v>
      </c>
      <c r="L37" s="21"/>
      <c r="M37" s="22">
        <v>5</v>
      </c>
      <c r="N37" s="24"/>
      <c r="O37" s="23">
        <v>14</v>
      </c>
      <c r="Q37" s="22">
        <v>5</v>
      </c>
      <c r="R37" s="24"/>
      <c r="S37" s="23">
        <v>13</v>
      </c>
      <c r="U37" s="22">
        <v>5</v>
      </c>
      <c r="V37" s="24"/>
      <c r="W37" s="23">
        <v>12</v>
      </c>
      <c r="Y37" s="22">
        <v>5</v>
      </c>
      <c r="Z37" s="24"/>
      <c r="AA37" s="23">
        <v>13</v>
      </c>
    </row>
    <row r="38" s="1" customFormat="1" spans="7:27">
      <c r="G38" s="21"/>
      <c r="H38" s="21"/>
      <c r="I38" s="22">
        <v>6</v>
      </c>
      <c r="J38" s="21"/>
      <c r="K38" s="91">
        <v>16</v>
      </c>
      <c r="L38" s="21"/>
      <c r="M38" s="22">
        <v>6</v>
      </c>
      <c r="N38" s="24"/>
      <c r="O38" s="23">
        <v>15</v>
      </c>
      <c r="Q38" s="22">
        <v>6</v>
      </c>
      <c r="R38" s="24"/>
      <c r="S38" s="23">
        <v>11</v>
      </c>
      <c r="U38" s="22">
        <v>6</v>
      </c>
      <c r="V38" s="24"/>
      <c r="W38" s="23">
        <v>12</v>
      </c>
      <c r="Y38" s="22">
        <v>6</v>
      </c>
      <c r="Z38" s="24"/>
      <c r="AA38" s="23">
        <v>13</v>
      </c>
    </row>
    <row r="39" s="1" customFormat="1" spans="7:27">
      <c r="G39" s="21"/>
      <c r="H39" s="21"/>
      <c r="I39" s="22">
        <v>7</v>
      </c>
      <c r="J39" s="21"/>
      <c r="K39" s="91">
        <v>19</v>
      </c>
      <c r="L39" s="21"/>
      <c r="M39" s="22">
        <v>7</v>
      </c>
      <c r="N39" s="24"/>
      <c r="O39" s="23">
        <v>15</v>
      </c>
      <c r="Q39" s="22">
        <v>7</v>
      </c>
      <c r="R39" s="24"/>
      <c r="S39" s="23">
        <v>11</v>
      </c>
      <c r="U39" s="22">
        <v>7</v>
      </c>
      <c r="V39" s="24"/>
      <c r="W39" s="23">
        <v>14</v>
      </c>
      <c r="Y39" s="22">
        <v>7</v>
      </c>
      <c r="Z39" s="24"/>
      <c r="AA39" s="23">
        <v>14</v>
      </c>
    </row>
    <row r="40" s="1" customFormat="1" spans="7:27">
      <c r="G40" s="21"/>
      <c r="H40" s="21"/>
      <c r="I40" s="22">
        <v>8</v>
      </c>
      <c r="J40" s="21"/>
      <c r="K40" s="91">
        <v>14</v>
      </c>
      <c r="L40" s="21"/>
      <c r="M40" s="22">
        <v>8</v>
      </c>
      <c r="N40" s="24"/>
      <c r="O40" s="23">
        <v>16</v>
      </c>
      <c r="Q40" s="22">
        <v>8</v>
      </c>
      <c r="R40" s="24"/>
      <c r="S40" s="23">
        <v>12</v>
      </c>
      <c r="U40" s="22">
        <v>8</v>
      </c>
      <c r="V40" s="24"/>
      <c r="W40" s="23">
        <v>11</v>
      </c>
      <c r="Y40" s="22">
        <v>8</v>
      </c>
      <c r="Z40" s="24"/>
      <c r="AA40" s="23">
        <v>12</v>
      </c>
    </row>
    <row r="41" s="1" customFormat="1" spans="7:27">
      <c r="G41" s="21"/>
      <c r="H41" s="21"/>
      <c r="I41" s="22">
        <v>9</v>
      </c>
      <c r="J41" s="21"/>
      <c r="K41" s="91">
        <v>15</v>
      </c>
      <c r="L41" s="21"/>
      <c r="M41" s="22">
        <v>9</v>
      </c>
      <c r="N41" s="24"/>
      <c r="O41" s="23">
        <v>15</v>
      </c>
      <c r="Q41" s="22">
        <v>9</v>
      </c>
      <c r="R41" s="24"/>
      <c r="S41" s="23">
        <v>13</v>
      </c>
      <c r="U41" s="22">
        <v>9</v>
      </c>
      <c r="V41" s="24"/>
      <c r="W41" s="23">
        <v>13</v>
      </c>
      <c r="Y41" s="22">
        <v>9</v>
      </c>
      <c r="Z41" s="24"/>
      <c r="AA41" s="23">
        <v>13</v>
      </c>
    </row>
    <row r="42" s="1" customFormat="1" spans="7:27">
      <c r="G42" s="21"/>
      <c r="H42" s="21"/>
      <c r="I42" s="22">
        <v>10</v>
      </c>
      <c r="J42" s="21"/>
      <c r="K42" s="91">
        <v>14</v>
      </c>
      <c r="L42" s="21"/>
      <c r="M42" s="22">
        <v>10</v>
      </c>
      <c r="N42" s="24"/>
      <c r="O42" s="23">
        <v>14</v>
      </c>
      <c r="Q42" s="22">
        <v>10</v>
      </c>
      <c r="R42" s="24"/>
      <c r="S42" s="23">
        <v>12</v>
      </c>
      <c r="U42" s="22">
        <v>10</v>
      </c>
      <c r="V42" s="24"/>
      <c r="W42" s="23">
        <v>13</v>
      </c>
      <c r="Y42" s="52">
        <v>10</v>
      </c>
      <c r="Z42" s="53"/>
      <c r="AA42" s="54">
        <v>13</v>
      </c>
    </row>
    <row r="43" s="1" customFormat="1" spans="7:27">
      <c r="G43" s="21"/>
      <c r="H43" s="21"/>
      <c r="I43" s="22">
        <v>11</v>
      </c>
      <c r="J43" s="21"/>
      <c r="K43" s="91">
        <v>16</v>
      </c>
      <c r="L43" s="21"/>
      <c r="M43" s="22">
        <v>11</v>
      </c>
      <c r="N43" s="24"/>
      <c r="O43" s="23">
        <v>15</v>
      </c>
      <c r="Q43" s="22">
        <v>11</v>
      </c>
      <c r="R43" s="24"/>
      <c r="S43" s="23">
        <v>14</v>
      </c>
      <c r="U43" s="22">
        <v>11</v>
      </c>
      <c r="V43" s="24"/>
      <c r="W43" s="23">
        <v>12</v>
      </c>
      <c r="AA43">
        <f>IF(COUNT(AA33:AA42)=0,"",AVERAGE(AA33:AA42))</f>
        <v>13.2</v>
      </c>
    </row>
    <row r="44" s="1" customFormat="1" spans="7:27">
      <c r="G44" s="21"/>
      <c r="H44" s="21"/>
      <c r="I44" s="22">
        <v>12</v>
      </c>
      <c r="J44" s="21"/>
      <c r="K44" s="91">
        <v>20</v>
      </c>
      <c r="L44" s="21"/>
      <c r="M44" s="22">
        <v>12</v>
      </c>
      <c r="N44" s="24"/>
      <c r="O44" s="23">
        <v>17</v>
      </c>
      <c r="Q44" s="22">
        <v>12</v>
      </c>
      <c r="R44" s="24"/>
      <c r="S44" s="23">
        <v>11</v>
      </c>
      <c r="U44" s="22">
        <v>12</v>
      </c>
      <c r="V44" s="24"/>
      <c r="W44" s="23">
        <v>11</v>
      </c>
      <c r="Y44" s="88" t="s">
        <v>69</v>
      </c>
      <c r="Z44" s="92"/>
      <c r="AA44" s="93"/>
    </row>
    <row r="45" s="1" customFormat="1" ht="28.5" spans="7:27">
      <c r="G45" s="21"/>
      <c r="H45" s="21"/>
      <c r="I45" s="22">
        <v>13</v>
      </c>
      <c r="J45" s="21"/>
      <c r="K45" s="91">
        <v>20</v>
      </c>
      <c r="L45" s="21"/>
      <c r="M45" s="22">
        <v>13</v>
      </c>
      <c r="N45" s="24"/>
      <c r="O45" s="23">
        <v>14</v>
      </c>
      <c r="Q45" s="22">
        <v>13</v>
      </c>
      <c r="R45" s="24"/>
      <c r="S45" s="23">
        <v>12</v>
      </c>
      <c r="U45" s="22">
        <v>13</v>
      </c>
      <c r="V45" s="24"/>
      <c r="W45" s="23">
        <v>13</v>
      </c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/>
      <c r="K46" s="91">
        <v>20</v>
      </c>
      <c r="L46" s="21"/>
      <c r="M46" s="22">
        <v>14</v>
      </c>
      <c r="N46" s="24"/>
      <c r="O46" s="23">
        <v>16</v>
      </c>
      <c r="Q46" s="22">
        <v>14</v>
      </c>
      <c r="R46" s="24"/>
      <c r="S46" s="23">
        <v>14</v>
      </c>
      <c r="U46" s="22">
        <v>14</v>
      </c>
      <c r="V46" s="24"/>
      <c r="W46" s="23">
        <v>13</v>
      </c>
      <c r="Y46" s="22">
        <v>1</v>
      </c>
      <c r="Z46" s="24"/>
      <c r="AA46" s="23">
        <v>15</v>
      </c>
    </row>
    <row r="47" s="1" customFormat="1" spans="7:27">
      <c r="G47" s="21"/>
      <c r="H47" s="21"/>
      <c r="I47" s="22">
        <v>15</v>
      </c>
      <c r="J47" s="21"/>
      <c r="K47" s="91">
        <v>14</v>
      </c>
      <c r="L47" s="21"/>
      <c r="M47" s="22">
        <v>15</v>
      </c>
      <c r="N47" s="24"/>
      <c r="O47" s="23">
        <v>13</v>
      </c>
      <c r="Q47" s="22">
        <v>15</v>
      </c>
      <c r="R47" s="24"/>
      <c r="S47" s="23">
        <v>14</v>
      </c>
      <c r="U47" s="22">
        <v>15</v>
      </c>
      <c r="V47" s="24"/>
      <c r="W47" s="23">
        <v>14</v>
      </c>
      <c r="Y47" s="22">
        <v>2</v>
      </c>
      <c r="Z47" s="24"/>
      <c r="AA47" s="23">
        <v>13</v>
      </c>
    </row>
    <row r="48" s="1" customFormat="1" spans="7:27">
      <c r="G48" s="21"/>
      <c r="H48" s="21"/>
      <c r="I48" s="22">
        <v>16</v>
      </c>
      <c r="J48" s="21"/>
      <c r="K48" s="91">
        <v>18</v>
      </c>
      <c r="L48" s="21"/>
      <c r="M48" s="22">
        <v>16</v>
      </c>
      <c r="N48" s="24"/>
      <c r="O48" s="23">
        <v>17</v>
      </c>
      <c r="Q48" s="22">
        <v>16</v>
      </c>
      <c r="R48" s="24"/>
      <c r="S48" s="23">
        <v>14</v>
      </c>
      <c r="U48" s="22">
        <v>16</v>
      </c>
      <c r="V48" s="24"/>
      <c r="W48" s="23">
        <v>12</v>
      </c>
      <c r="Y48" s="22">
        <v>3</v>
      </c>
      <c r="Z48" s="24"/>
      <c r="AA48" s="23">
        <v>14</v>
      </c>
    </row>
    <row r="49" s="1" customFormat="1" spans="7:27">
      <c r="G49" s="21"/>
      <c r="H49" s="21"/>
      <c r="I49" s="22">
        <v>17</v>
      </c>
      <c r="J49" s="21"/>
      <c r="K49" s="91">
        <v>14</v>
      </c>
      <c r="L49" s="21"/>
      <c r="M49" s="22">
        <v>17</v>
      </c>
      <c r="N49" s="24"/>
      <c r="O49" s="23">
        <v>18</v>
      </c>
      <c r="Q49" s="22">
        <v>17</v>
      </c>
      <c r="R49" s="24"/>
      <c r="S49" s="23">
        <v>14</v>
      </c>
      <c r="U49" s="22">
        <v>17</v>
      </c>
      <c r="V49" s="24"/>
      <c r="W49" s="23">
        <v>13</v>
      </c>
      <c r="Y49" s="22">
        <v>4</v>
      </c>
      <c r="Z49" s="24"/>
      <c r="AA49" s="23">
        <v>14</v>
      </c>
    </row>
    <row r="50" s="1" customFormat="1" spans="7:27">
      <c r="G50" s="21"/>
      <c r="H50" s="21"/>
      <c r="I50" s="22">
        <v>18</v>
      </c>
      <c r="J50" s="21"/>
      <c r="K50" s="91">
        <v>20</v>
      </c>
      <c r="L50" s="21"/>
      <c r="M50" s="22">
        <v>18</v>
      </c>
      <c r="N50" s="24"/>
      <c r="O50" s="23">
        <v>15</v>
      </c>
      <c r="Q50" s="22">
        <v>18</v>
      </c>
      <c r="R50" s="24"/>
      <c r="S50" s="23">
        <v>14</v>
      </c>
      <c r="U50" s="22">
        <v>18</v>
      </c>
      <c r="V50" s="24"/>
      <c r="W50" s="23">
        <v>13</v>
      </c>
      <c r="Y50" s="22">
        <v>5</v>
      </c>
      <c r="Z50" s="24"/>
      <c r="AA50" s="23">
        <v>15</v>
      </c>
    </row>
    <row r="51" s="1" customFormat="1" spans="7:27">
      <c r="G51" s="21"/>
      <c r="H51" s="21"/>
      <c r="I51" s="22">
        <v>19</v>
      </c>
      <c r="J51" s="21"/>
      <c r="K51" s="91">
        <v>16</v>
      </c>
      <c r="L51" s="21"/>
      <c r="M51" s="22">
        <v>19</v>
      </c>
      <c r="N51" s="24"/>
      <c r="O51" s="23">
        <v>14</v>
      </c>
      <c r="Q51" s="22">
        <v>19</v>
      </c>
      <c r="R51" s="24"/>
      <c r="S51" s="23">
        <v>11</v>
      </c>
      <c r="U51" s="22">
        <v>19</v>
      </c>
      <c r="V51" s="24"/>
      <c r="W51" s="23">
        <v>14</v>
      </c>
      <c r="Y51" s="22">
        <v>6</v>
      </c>
      <c r="Z51" s="24"/>
      <c r="AA51" s="23">
        <v>13</v>
      </c>
    </row>
    <row r="52" s="1" customFormat="1" spans="7:27">
      <c r="G52" s="21"/>
      <c r="H52" s="21"/>
      <c r="I52" s="52">
        <v>20</v>
      </c>
      <c r="J52" s="74"/>
      <c r="K52" s="94">
        <v>16</v>
      </c>
      <c r="L52"/>
      <c r="M52" s="52">
        <v>20</v>
      </c>
      <c r="N52" s="53"/>
      <c r="O52" s="54">
        <v>15</v>
      </c>
      <c r="Q52" s="52">
        <v>20</v>
      </c>
      <c r="R52" s="53"/>
      <c r="S52" s="54"/>
      <c r="U52" s="52">
        <v>20</v>
      </c>
      <c r="V52" s="53"/>
      <c r="W52" s="54">
        <v>13</v>
      </c>
      <c r="Y52" s="22">
        <v>7</v>
      </c>
      <c r="Z52" s="24"/>
      <c r="AA52" s="23">
        <v>12</v>
      </c>
    </row>
    <row r="53" s="1" customFormat="1" spans="7:27">
      <c r="K53" s="95">
        <f>IF(COUNT(K33:K52)=0,"",AVERAGE(K33:K52))</f>
        <v>16.45</v>
      </c>
      <c r="L53" s="95"/>
      <c r="M53" s="95"/>
      <c r="N53" s="95"/>
      <c r="O53" s="95">
        <f>IF(COUNT(O33:O52)=0,"",AVERAGE(O33:O52))</f>
        <v>15.4</v>
      </c>
      <c r="P53" s="95"/>
      <c r="Q53" s="95"/>
      <c r="R53" s="95"/>
      <c r="S53" s="95">
        <f>IF(COUNT(S33:S52)=0,"",AVERAGE(S33:S52))</f>
        <v>12.7894736842105</v>
      </c>
      <c r="T53" s="95"/>
      <c r="U53" s="95"/>
      <c r="V53" s="95"/>
      <c r="W53" s="95">
        <f>IF(COUNT(W33:W52)=0,"",AVERAGE(W33:W52))</f>
        <v>12.8</v>
      </c>
      <c r="Y53" s="22">
        <v>8</v>
      </c>
      <c r="Z53" s="24"/>
      <c r="AA53" s="23">
        <v>14</v>
      </c>
    </row>
    <row r="54" s="1" customFormat="1" spans="7:27">
      <c r="Y54" s="22">
        <v>9</v>
      </c>
      <c r="Z54" s="24"/>
      <c r="AA54" s="23">
        <v>14</v>
      </c>
    </row>
    <row r="55" s="1" customFormat="1" spans="7:27">
      <c r="Y55" s="52">
        <v>10</v>
      </c>
      <c r="Z55" s="53"/>
      <c r="AA55" s="54">
        <v>13</v>
      </c>
    </row>
    <row r="56" s="1" customFormat="1" spans="7:27">
      <c r="AA56">
        <f>IF(COUNT(AA46:AA55)=0,"",AVERAGE(AA46:AA55))</f>
        <v>13.7</v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/>
      <c r="K61" s="91">
        <v>17</v>
      </c>
      <c r="L61" s="21"/>
      <c r="M61" s="22">
        <v>1</v>
      </c>
      <c r="N61" s="24"/>
      <c r="O61" s="23">
        <v>16</v>
      </c>
      <c r="Q61" s="22">
        <v>1</v>
      </c>
      <c r="R61" s="24"/>
      <c r="S61" s="23">
        <v>13</v>
      </c>
      <c r="U61" s="22">
        <v>1</v>
      </c>
      <c r="V61" s="24"/>
      <c r="W61" s="23">
        <v>13</v>
      </c>
      <c r="Y61" s="22">
        <v>1</v>
      </c>
      <c r="Z61" s="24"/>
      <c r="AA61" s="23">
        <v>13</v>
      </c>
    </row>
    <row r="62" s="1" customFormat="1" spans="7:27">
      <c r="G62" s="21"/>
      <c r="H62" s="21"/>
      <c r="I62" s="22">
        <v>2</v>
      </c>
      <c r="J62" s="21"/>
      <c r="K62" s="91">
        <v>18</v>
      </c>
      <c r="L62" s="21"/>
      <c r="M62" s="22">
        <v>2</v>
      </c>
      <c r="N62" s="24"/>
      <c r="O62" s="23">
        <v>16</v>
      </c>
      <c r="Q62" s="22">
        <v>2</v>
      </c>
      <c r="R62" s="24"/>
      <c r="S62" s="23">
        <v>13</v>
      </c>
      <c r="U62" s="22">
        <v>2</v>
      </c>
      <c r="V62" s="24"/>
      <c r="W62" s="23">
        <v>12</v>
      </c>
      <c r="Y62" s="22">
        <v>2</v>
      </c>
      <c r="Z62" s="24"/>
      <c r="AA62" s="23">
        <v>14</v>
      </c>
    </row>
    <row r="63" s="1" customFormat="1" spans="7:27">
      <c r="G63" s="21"/>
      <c r="H63" s="21"/>
      <c r="I63" s="22">
        <v>3</v>
      </c>
      <c r="J63" s="21"/>
      <c r="K63" s="91">
        <v>20</v>
      </c>
      <c r="L63" s="21"/>
      <c r="M63" s="22">
        <v>3</v>
      </c>
      <c r="N63" s="24"/>
      <c r="O63" s="23">
        <v>14</v>
      </c>
      <c r="Q63" s="22">
        <v>3</v>
      </c>
      <c r="R63" s="24"/>
      <c r="S63" s="23">
        <v>11</v>
      </c>
      <c r="U63" s="22">
        <v>3</v>
      </c>
      <c r="V63" s="24"/>
      <c r="W63" s="23">
        <v>13</v>
      </c>
      <c r="Y63" s="22">
        <v>3</v>
      </c>
      <c r="Z63" s="24"/>
      <c r="AA63" s="23">
        <v>13</v>
      </c>
    </row>
    <row r="64" s="1" customFormat="1" spans="7:27">
      <c r="G64" s="21"/>
      <c r="H64" s="21"/>
      <c r="I64" s="22">
        <v>4</v>
      </c>
      <c r="J64" s="21"/>
      <c r="K64" s="91">
        <v>19</v>
      </c>
      <c r="L64" s="21"/>
      <c r="M64" s="22">
        <v>4</v>
      </c>
      <c r="N64" s="24"/>
      <c r="O64" s="23">
        <v>14</v>
      </c>
      <c r="Q64" s="22">
        <v>4</v>
      </c>
      <c r="R64" s="24"/>
      <c r="S64" s="23">
        <v>13</v>
      </c>
      <c r="U64" s="22">
        <v>4</v>
      </c>
      <c r="V64" s="24"/>
      <c r="W64" s="23">
        <v>13</v>
      </c>
      <c r="Y64" s="22">
        <v>4</v>
      </c>
      <c r="Z64" s="24"/>
      <c r="AA64" s="23">
        <v>14</v>
      </c>
    </row>
    <row r="65" s="1" customFormat="1" spans="7:27">
      <c r="G65" s="21"/>
      <c r="H65" s="21"/>
      <c r="I65" s="22">
        <v>5</v>
      </c>
      <c r="J65" s="21"/>
      <c r="K65" s="91">
        <v>16</v>
      </c>
      <c r="L65" s="21"/>
      <c r="M65" s="22">
        <v>5</v>
      </c>
      <c r="N65" s="24"/>
      <c r="O65" s="23">
        <v>14</v>
      </c>
      <c r="Q65" s="22">
        <v>5</v>
      </c>
      <c r="R65" s="24"/>
      <c r="S65" s="23">
        <v>14</v>
      </c>
      <c r="U65" s="22">
        <v>5</v>
      </c>
      <c r="V65" s="24"/>
      <c r="W65" s="23">
        <v>15</v>
      </c>
      <c r="Y65" s="22">
        <v>5</v>
      </c>
      <c r="Z65" s="24"/>
      <c r="AA65" s="23">
        <v>14</v>
      </c>
    </row>
    <row r="66" s="1" customFormat="1" spans="7:27">
      <c r="G66" s="21"/>
      <c r="H66" s="21"/>
      <c r="I66" s="22">
        <v>6</v>
      </c>
      <c r="J66" s="21"/>
      <c r="K66" s="91">
        <v>16</v>
      </c>
      <c r="L66" s="21"/>
      <c r="M66" s="22">
        <v>6</v>
      </c>
      <c r="N66" s="24"/>
      <c r="O66" s="23">
        <v>15</v>
      </c>
      <c r="Q66" s="22">
        <v>6</v>
      </c>
      <c r="R66" s="24"/>
      <c r="S66" s="23">
        <v>10</v>
      </c>
      <c r="U66" s="22">
        <v>6</v>
      </c>
      <c r="V66" s="24"/>
      <c r="W66" s="23">
        <v>15</v>
      </c>
      <c r="Y66" s="22">
        <v>6</v>
      </c>
      <c r="Z66" s="24"/>
      <c r="AA66" s="23">
        <v>14</v>
      </c>
    </row>
    <row r="67" s="1" customFormat="1" spans="7:27">
      <c r="G67" s="21"/>
      <c r="H67" s="21"/>
      <c r="I67" s="22">
        <v>7</v>
      </c>
      <c r="J67" s="21"/>
      <c r="K67" s="91">
        <v>16</v>
      </c>
      <c r="L67" s="21"/>
      <c r="M67" s="22">
        <v>7</v>
      </c>
      <c r="N67" s="24"/>
      <c r="O67" s="23">
        <v>15</v>
      </c>
      <c r="Q67" s="22">
        <v>7</v>
      </c>
      <c r="R67" s="24"/>
      <c r="S67" s="23">
        <v>10</v>
      </c>
      <c r="U67" s="22">
        <v>7</v>
      </c>
      <c r="V67" s="24"/>
      <c r="W67" s="23">
        <v>14</v>
      </c>
      <c r="Y67" s="22">
        <v>7</v>
      </c>
      <c r="Z67" s="24"/>
      <c r="AA67" s="23">
        <v>13</v>
      </c>
    </row>
    <row r="68" s="1" customFormat="1" spans="7:27">
      <c r="G68" s="21"/>
      <c r="H68" s="21"/>
      <c r="I68" s="22">
        <v>8</v>
      </c>
      <c r="J68" s="21"/>
      <c r="K68" s="91">
        <v>17</v>
      </c>
      <c r="L68" s="21"/>
      <c r="M68" s="22">
        <v>8</v>
      </c>
      <c r="N68" s="24"/>
      <c r="O68" s="23">
        <v>14</v>
      </c>
      <c r="Q68" s="22">
        <v>8</v>
      </c>
      <c r="R68" s="24"/>
      <c r="S68" s="68">
        <v>13</v>
      </c>
      <c r="U68" s="22">
        <v>8</v>
      </c>
      <c r="V68" s="24"/>
      <c r="W68" s="23">
        <v>14</v>
      </c>
      <c r="Y68" s="22">
        <v>8</v>
      </c>
      <c r="Z68" s="24"/>
      <c r="AA68" s="23">
        <v>13</v>
      </c>
    </row>
    <row r="69" s="1" customFormat="1" spans="7:27">
      <c r="G69" s="21"/>
      <c r="H69" s="21"/>
      <c r="I69" s="22">
        <v>9</v>
      </c>
      <c r="J69" s="21"/>
      <c r="K69" s="91">
        <v>19</v>
      </c>
      <c r="L69" s="21"/>
      <c r="M69" s="22">
        <v>9</v>
      </c>
      <c r="N69" s="24"/>
      <c r="O69" s="23">
        <v>15</v>
      </c>
      <c r="Q69" s="22">
        <v>9</v>
      </c>
      <c r="R69" s="24"/>
      <c r="S69" s="68">
        <v>12</v>
      </c>
      <c r="U69" s="22">
        <v>9</v>
      </c>
      <c r="V69" s="24"/>
      <c r="W69" s="23">
        <v>12</v>
      </c>
      <c r="Y69" s="22">
        <v>9</v>
      </c>
      <c r="Z69" s="24"/>
      <c r="AA69" s="23">
        <v>14</v>
      </c>
    </row>
    <row r="70" s="1" customFormat="1" spans="7:27">
      <c r="G70" s="21"/>
      <c r="H70" s="21"/>
      <c r="I70" s="22">
        <v>10</v>
      </c>
      <c r="J70" s="21"/>
      <c r="K70" s="91">
        <v>16</v>
      </c>
      <c r="L70" s="21"/>
      <c r="M70" s="22">
        <v>10</v>
      </c>
      <c r="N70" s="24"/>
      <c r="O70" s="23">
        <v>14</v>
      </c>
      <c r="Q70" s="22">
        <v>10</v>
      </c>
      <c r="R70" s="24"/>
      <c r="S70" s="68">
        <v>11</v>
      </c>
      <c r="U70" s="22">
        <v>10</v>
      </c>
      <c r="V70" s="24"/>
      <c r="W70" s="23">
        <v>12</v>
      </c>
      <c r="Y70" s="52">
        <v>10</v>
      </c>
      <c r="Z70" s="53"/>
      <c r="AA70" s="54">
        <v>13</v>
      </c>
    </row>
    <row r="71" s="1" customFormat="1" spans="7:27">
      <c r="G71" s="21"/>
      <c r="H71" s="21"/>
      <c r="I71" s="22">
        <v>11</v>
      </c>
      <c r="J71" s="21"/>
      <c r="K71" s="91">
        <v>15</v>
      </c>
      <c r="L71" s="21"/>
      <c r="M71" s="22">
        <v>11</v>
      </c>
      <c r="N71" s="24"/>
      <c r="O71" s="23">
        <v>18</v>
      </c>
      <c r="Q71" s="22">
        <v>11</v>
      </c>
      <c r="R71" s="24"/>
      <c r="S71" s="68">
        <v>15</v>
      </c>
      <c r="U71" s="22">
        <v>11</v>
      </c>
      <c r="V71" s="24"/>
      <c r="W71" s="23">
        <v>13</v>
      </c>
      <c r="AA71">
        <f>IF(COUNT(AA61:AA70)=0,"",AVERAGE(AA61:AA70))</f>
        <v>13.5</v>
      </c>
    </row>
    <row r="72" s="1" customFormat="1" spans="7:27">
      <c r="G72" s="21"/>
      <c r="H72" s="21"/>
      <c r="I72" s="22">
        <v>12</v>
      </c>
      <c r="J72" s="21"/>
      <c r="K72" s="91">
        <v>18</v>
      </c>
      <c r="L72" s="21"/>
      <c r="M72" s="22">
        <v>12</v>
      </c>
      <c r="N72" s="24"/>
      <c r="O72" s="23">
        <v>16</v>
      </c>
      <c r="Q72" s="22">
        <v>12</v>
      </c>
      <c r="R72" s="24"/>
      <c r="S72" s="68">
        <v>11</v>
      </c>
      <c r="U72" s="22">
        <v>12</v>
      </c>
      <c r="V72" s="24"/>
      <c r="W72" s="23">
        <v>14</v>
      </c>
      <c r="Y72" s="88" t="s">
        <v>69</v>
      </c>
      <c r="Z72" s="92"/>
      <c r="AA72" s="93"/>
    </row>
    <row r="73" s="1" customFormat="1" ht="28.5" spans="7:27">
      <c r="G73" s="21"/>
      <c r="H73" s="21"/>
      <c r="I73" s="22">
        <v>13</v>
      </c>
      <c r="J73" s="21"/>
      <c r="K73" s="91">
        <v>18</v>
      </c>
      <c r="L73" s="21"/>
      <c r="M73" s="22">
        <v>13</v>
      </c>
      <c r="N73" s="24"/>
      <c r="O73" s="23">
        <v>18</v>
      </c>
      <c r="Q73" s="22">
        <v>13</v>
      </c>
      <c r="R73" s="24"/>
      <c r="S73" s="68">
        <v>14</v>
      </c>
      <c r="U73" s="22">
        <v>13</v>
      </c>
      <c r="V73" s="24"/>
      <c r="W73" s="23">
        <v>13</v>
      </c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/>
      <c r="I74" s="22">
        <v>14</v>
      </c>
      <c r="J74" s="21"/>
      <c r="K74" s="91">
        <v>14</v>
      </c>
      <c r="L74" s="21"/>
      <c r="M74" s="22">
        <v>14</v>
      </c>
      <c r="N74" s="24"/>
      <c r="O74" s="23">
        <v>18</v>
      </c>
      <c r="Q74" s="22">
        <v>14</v>
      </c>
      <c r="R74" s="24"/>
      <c r="S74" s="68">
        <v>14</v>
      </c>
      <c r="U74" s="22">
        <v>14</v>
      </c>
      <c r="V74" s="24"/>
      <c r="W74" s="23">
        <v>15</v>
      </c>
      <c r="Y74" s="22">
        <v>1</v>
      </c>
      <c r="Z74" s="24"/>
      <c r="AA74" s="23">
        <v>13</v>
      </c>
    </row>
    <row r="75" s="1" customFormat="1" spans="7:27">
      <c r="G75" s="21"/>
      <c r="H75" s="21"/>
      <c r="I75" s="22">
        <v>15</v>
      </c>
      <c r="J75" s="21"/>
      <c r="K75" s="91">
        <v>16</v>
      </c>
      <c r="L75" s="21"/>
      <c r="M75" s="22">
        <v>15</v>
      </c>
      <c r="N75" s="24"/>
      <c r="O75" s="23">
        <v>16</v>
      </c>
      <c r="Q75" s="22">
        <v>15</v>
      </c>
      <c r="R75" s="24"/>
      <c r="S75" s="68">
        <v>15</v>
      </c>
      <c r="U75" s="22">
        <v>15</v>
      </c>
      <c r="V75" s="24"/>
      <c r="W75" s="23">
        <v>14</v>
      </c>
      <c r="Y75" s="22">
        <v>2</v>
      </c>
      <c r="Z75" s="24"/>
      <c r="AA75" s="23">
        <v>13</v>
      </c>
    </row>
    <row r="76" s="1" customFormat="1" spans="7:27">
      <c r="G76" s="21"/>
      <c r="H76" s="21"/>
      <c r="I76" s="22">
        <v>16</v>
      </c>
      <c r="J76" s="21"/>
      <c r="K76" s="91">
        <v>16</v>
      </c>
      <c r="L76" s="21"/>
      <c r="M76" s="22">
        <v>16</v>
      </c>
      <c r="N76" s="24"/>
      <c r="O76" s="23">
        <v>17</v>
      </c>
      <c r="Q76" s="22">
        <v>16</v>
      </c>
      <c r="R76" s="24"/>
      <c r="S76" s="23">
        <v>14</v>
      </c>
      <c r="U76" s="22">
        <v>16</v>
      </c>
      <c r="V76" s="24"/>
      <c r="W76" s="23">
        <v>14</v>
      </c>
      <c r="Y76" s="22">
        <v>3</v>
      </c>
      <c r="Z76" s="24"/>
      <c r="AA76" s="23">
        <v>12</v>
      </c>
    </row>
    <row r="77" s="1" customFormat="1" spans="7:27">
      <c r="G77" s="21"/>
      <c r="H77" s="21"/>
      <c r="I77" s="22">
        <v>17</v>
      </c>
      <c r="J77" s="21"/>
      <c r="K77" s="91">
        <v>17</v>
      </c>
      <c r="L77" s="21"/>
      <c r="M77" s="22">
        <v>17</v>
      </c>
      <c r="N77" s="24"/>
      <c r="O77" s="23">
        <v>17</v>
      </c>
      <c r="Q77" s="22">
        <v>17</v>
      </c>
      <c r="R77" s="24"/>
      <c r="S77" s="23">
        <v>12</v>
      </c>
      <c r="U77" s="22">
        <v>17</v>
      </c>
      <c r="V77" s="24"/>
      <c r="W77" s="23">
        <v>15</v>
      </c>
      <c r="Y77" s="22">
        <v>4</v>
      </c>
      <c r="Z77" s="24"/>
      <c r="AA77" s="23">
        <v>14</v>
      </c>
    </row>
    <row r="78" s="1" customFormat="1" spans="7:27">
      <c r="G78" s="21"/>
      <c r="H78" s="21"/>
      <c r="I78" s="22">
        <v>18</v>
      </c>
      <c r="J78" s="21"/>
      <c r="K78" s="91">
        <v>16</v>
      </c>
      <c r="L78" s="21"/>
      <c r="M78" s="22">
        <v>18</v>
      </c>
      <c r="N78" s="24"/>
      <c r="O78" s="23">
        <v>14</v>
      </c>
      <c r="Q78" s="22">
        <v>18</v>
      </c>
      <c r="R78" s="24"/>
      <c r="S78" s="23">
        <v>13</v>
      </c>
      <c r="U78" s="22">
        <v>18</v>
      </c>
      <c r="V78" s="24"/>
      <c r="W78" s="23">
        <v>14</v>
      </c>
      <c r="Y78" s="22">
        <v>5</v>
      </c>
      <c r="Z78" s="24"/>
      <c r="AA78" s="23">
        <v>13</v>
      </c>
    </row>
    <row r="79" s="1" customFormat="1" spans="7:27">
      <c r="G79" s="21"/>
      <c r="H79" s="21"/>
      <c r="I79" s="22">
        <v>19</v>
      </c>
      <c r="J79" s="21"/>
      <c r="K79" s="91">
        <v>19</v>
      </c>
      <c r="L79" s="21"/>
      <c r="M79" s="22">
        <v>19</v>
      </c>
      <c r="N79" s="24"/>
      <c r="O79" s="23">
        <v>17</v>
      </c>
      <c r="Q79" s="22">
        <v>19</v>
      </c>
      <c r="R79" s="24"/>
      <c r="S79" s="23">
        <v>15</v>
      </c>
      <c r="U79" s="22">
        <v>19</v>
      </c>
      <c r="V79" s="24"/>
      <c r="W79" s="23">
        <v>14</v>
      </c>
      <c r="Y79" s="22">
        <v>6</v>
      </c>
      <c r="Z79" s="24"/>
      <c r="AA79" s="23">
        <v>15</v>
      </c>
    </row>
    <row r="80" s="1" customFormat="1" spans="7:27">
      <c r="G80" s="21"/>
      <c r="H80" s="21"/>
      <c r="I80" s="52">
        <v>20</v>
      </c>
      <c r="J80" s="74"/>
      <c r="K80" s="94">
        <v>18</v>
      </c>
      <c r="L80"/>
      <c r="M80" s="52">
        <v>20</v>
      </c>
      <c r="N80" s="53"/>
      <c r="O80" s="54">
        <v>15</v>
      </c>
      <c r="Q80" s="52">
        <v>20</v>
      </c>
      <c r="R80" s="53"/>
      <c r="S80" s="54">
        <v>15</v>
      </c>
      <c r="U80" s="52">
        <v>20</v>
      </c>
      <c r="V80" s="53"/>
      <c r="W80" s="54">
        <v>13</v>
      </c>
      <c r="Y80" s="22">
        <v>7</v>
      </c>
      <c r="Z80" s="24"/>
      <c r="AA80" s="23">
        <v>14</v>
      </c>
    </row>
    <row r="81" s="1" customFormat="1" spans="7:27">
      <c r="K81" s="95">
        <f>IF(COUNT(K61:K80)=0,"",AVERAGE(K61:K80))</f>
        <v>17.05</v>
      </c>
      <c r="L81" s="95"/>
      <c r="M81" s="95"/>
      <c r="N81" s="95"/>
      <c r="O81" s="95">
        <f>IF(COUNT(O61:O80)=0,"",AVERAGE(O61:O80))</f>
        <v>15.65</v>
      </c>
      <c r="P81" s="95"/>
      <c r="Q81" s="95"/>
      <c r="R81" s="95"/>
      <c r="S81" s="95">
        <f>IF(COUNT(S61:S80)=0,"",AVERAGE(S61:S80))</f>
        <v>12.9</v>
      </c>
      <c r="T81" s="95"/>
      <c r="U81" s="95"/>
      <c r="V81" s="95"/>
      <c r="W81" s="95">
        <f>IF(COUNT(W61:W80)=0,"",AVERAGE(W61:W80))</f>
        <v>13.6</v>
      </c>
      <c r="Y81" s="22">
        <v>8</v>
      </c>
      <c r="Z81" s="24"/>
      <c r="AA81" s="23">
        <v>15</v>
      </c>
    </row>
    <row r="82" s="1" customFormat="1" spans="7:27">
      <c r="Y82" s="22">
        <v>9</v>
      </c>
      <c r="Z82" s="24"/>
      <c r="AA82" s="23">
        <v>15</v>
      </c>
    </row>
    <row r="83" s="1" customFormat="1" spans="7:27">
      <c r="Y83" s="52">
        <v>10</v>
      </c>
      <c r="Z83" s="53"/>
      <c r="AA83" s="54">
        <v>13</v>
      </c>
    </row>
    <row r="84" s="1" customFormat="1" spans="7:27">
      <c r="AA84">
        <f>IF(COUNT(AA74:AA83)=0,"",AVERAGE(AA74:AA83))</f>
        <v>13.7</v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/>
      <c r="K89" s="91">
        <v>17</v>
      </c>
      <c r="L89" s="21"/>
      <c r="M89" s="22">
        <v>1</v>
      </c>
      <c r="N89" s="24"/>
      <c r="O89" s="23">
        <v>15</v>
      </c>
      <c r="Q89" s="22">
        <v>1</v>
      </c>
      <c r="R89" s="24"/>
      <c r="S89" s="23">
        <v>14</v>
      </c>
      <c r="U89" s="22">
        <v>1</v>
      </c>
      <c r="V89" s="24"/>
      <c r="W89" s="23">
        <v>15</v>
      </c>
      <c r="Y89" s="22">
        <v>1</v>
      </c>
      <c r="Z89" s="24"/>
      <c r="AA89" s="23">
        <v>17</v>
      </c>
    </row>
    <row r="90" s="1" customFormat="1" spans="7:27">
      <c r="G90" s="21"/>
      <c r="H90" s="21"/>
      <c r="I90" s="22">
        <v>2</v>
      </c>
      <c r="J90" s="21"/>
      <c r="K90" s="91">
        <v>17</v>
      </c>
      <c r="L90" s="21"/>
      <c r="M90" s="22">
        <v>2</v>
      </c>
      <c r="N90" s="24"/>
      <c r="O90" s="23">
        <v>14</v>
      </c>
      <c r="Q90" s="22">
        <v>2</v>
      </c>
      <c r="R90" s="24"/>
      <c r="S90" s="23">
        <v>14</v>
      </c>
      <c r="U90" s="22">
        <v>2</v>
      </c>
      <c r="V90" s="24"/>
      <c r="W90" s="23">
        <v>13</v>
      </c>
      <c r="Y90" s="22">
        <v>2</v>
      </c>
      <c r="Z90" s="24"/>
      <c r="AA90" s="23">
        <v>16</v>
      </c>
    </row>
    <row r="91" s="1" customFormat="1" spans="7:27">
      <c r="G91" s="21"/>
      <c r="H91" s="21"/>
      <c r="I91" s="22">
        <v>3</v>
      </c>
      <c r="J91" s="21"/>
      <c r="K91" s="91">
        <v>19</v>
      </c>
      <c r="L91" s="21"/>
      <c r="M91" s="22">
        <v>3</v>
      </c>
      <c r="N91" s="24"/>
      <c r="O91" s="23">
        <v>15</v>
      </c>
      <c r="Q91" s="22">
        <v>3</v>
      </c>
      <c r="R91" s="24"/>
      <c r="S91" s="23">
        <v>15</v>
      </c>
      <c r="U91" s="22">
        <v>3</v>
      </c>
      <c r="V91" s="24"/>
      <c r="W91" s="23">
        <v>13</v>
      </c>
      <c r="Y91" s="22">
        <v>3</v>
      </c>
      <c r="Z91" s="24"/>
      <c r="AA91" s="23">
        <v>16</v>
      </c>
    </row>
    <row r="92" s="1" customFormat="1" spans="7:27">
      <c r="G92" s="21"/>
      <c r="H92" s="21"/>
      <c r="I92" s="22">
        <v>4</v>
      </c>
      <c r="J92" s="21"/>
      <c r="K92" s="91">
        <v>20</v>
      </c>
      <c r="L92" s="21"/>
      <c r="M92" s="22">
        <v>4</v>
      </c>
      <c r="N92" s="24"/>
      <c r="O92" s="23">
        <v>17</v>
      </c>
      <c r="Q92" s="22">
        <v>4</v>
      </c>
      <c r="R92" s="24"/>
      <c r="S92" s="23">
        <v>16</v>
      </c>
      <c r="U92" s="22">
        <v>4</v>
      </c>
      <c r="V92" s="24"/>
      <c r="W92" s="23">
        <v>16</v>
      </c>
      <c r="Y92" s="22">
        <v>4</v>
      </c>
      <c r="Z92" s="24"/>
      <c r="AA92" s="23">
        <v>15</v>
      </c>
    </row>
    <row r="93" s="1" customFormat="1" spans="7:27">
      <c r="G93" s="21"/>
      <c r="H93" s="21"/>
      <c r="I93" s="22">
        <v>5</v>
      </c>
      <c r="J93" s="21"/>
      <c r="K93" s="91">
        <v>18</v>
      </c>
      <c r="L93" s="21"/>
      <c r="M93" s="22">
        <v>5</v>
      </c>
      <c r="N93" s="24"/>
      <c r="O93" s="23">
        <v>16</v>
      </c>
      <c r="Q93" s="22">
        <v>5</v>
      </c>
      <c r="R93" s="24"/>
      <c r="S93" s="23">
        <v>15</v>
      </c>
      <c r="U93" s="22">
        <v>5</v>
      </c>
      <c r="V93" s="24"/>
      <c r="W93" s="23">
        <v>13</v>
      </c>
      <c r="Y93" s="22">
        <v>5</v>
      </c>
      <c r="Z93" s="24"/>
      <c r="AA93" s="23">
        <v>15</v>
      </c>
    </row>
    <row r="94" s="1" customFormat="1" spans="7:27">
      <c r="G94" s="21"/>
      <c r="H94" s="21"/>
      <c r="I94" s="22">
        <v>6</v>
      </c>
      <c r="J94" s="21"/>
      <c r="K94" s="91">
        <v>17</v>
      </c>
      <c r="L94" s="21"/>
      <c r="M94" s="22">
        <v>6</v>
      </c>
      <c r="N94" s="24"/>
      <c r="O94" s="23">
        <v>17</v>
      </c>
      <c r="Q94" s="22">
        <v>6</v>
      </c>
      <c r="R94" s="24"/>
      <c r="S94" s="23">
        <v>14</v>
      </c>
      <c r="U94" s="22">
        <v>6</v>
      </c>
      <c r="V94" s="24"/>
      <c r="W94" s="23">
        <v>14</v>
      </c>
      <c r="Y94" s="22">
        <v>6</v>
      </c>
      <c r="Z94" s="24"/>
      <c r="AA94" s="23">
        <v>14</v>
      </c>
    </row>
    <row r="95" s="1" customFormat="1" spans="7:27">
      <c r="G95" s="21"/>
      <c r="H95" s="21"/>
      <c r="I95" s="22">
        <v>7</v>
      </c>
      <c r="J95" s="21"/>
      <c r="K95" s="91">
        <v>19</v>
      </c>
      <c r="L95" s="21"/>
      <c r="M95" s="22">
        <v>7</v>
      </c>
      <c r="N95" s="24"/>
      <c r="O95" s="23">
        <v>18</v>
      </c>
      <c r="Q95" s="22">
        <v>7</v>
      </c>
      <c r="R95" s="24"/>
      <c r="S95" s="23">
        <v>14</v>
      </c>
      <c r="U95" s="22">
        <v>7</v>
      </c>
      <c r="V95" s="24"/>
      <c r="W95" s="23">
        <v>15</v>
      </c>
      <c r="Y95" s="22">
        <v>7</v>
      </c>
      <c r="Z95" s="24"/>
      <c r="AA95" s="23">
        <v>16</v>
      </c>
    </row>
    <row r="96" s="1" customFormat="1" spans="7:27">
      <c r="G96" s="21"/>
      <c r="H96" s="21"/>
      <c r="I96" s="22">
        <v>8</v>
      </c>
      <c r="J96" s="21"/>
      <c r="K96" s="91">
        <v>16</v>
      </c>
      <c r="L96" s="21"/>
      <c r="M96" s="22">
        <v>8</v>
      </c>
      <c r="N96" s="24"/>
      <c r="O96" s="23">
        <v>18</v>
      </c>
      <c r="Q96" s="22">
        <v>8</v>
      </c>
      <c r="R96" s="24"/>
      <c r="S96" s="23">
        <v>15</v>
      </c>
      <c r="U96" s="22">
        <v>8</v>
      </c>
      <c r="V96" s="24"/>
      <c r="W96" s="23">
        <v>16</v>
      </c>
      <c r="Y96" s="22">
        <v>8</v>
      </c>
      <c r="Z96" s="24"/>
      <c r="AA96" s="23">
        <v>16</v>
      </c>
    </row>
    <row r="97" s="1" customFormat="1" spans="7:27">
      <c r="G97" s="21"/>
      <c r="H97" s="21"/>
      <c r="I97" s="22">
        <v>9</v>
      </c>
      <c r="J97" s="21"/>
      <c r="K97" s="91">
        <v>19</v>
      </c>
      <c r="L97" s="21"/>
      <c r="M97" s="22">
        <v>9</v>
      </c>
      <c r="N97" s="24"/>
      <c r="O97" s="23">
        <v>19</v>
      </c>
      <c r="Q97" s="22">
        <v>9</v>
      </c>
      <c r="R97" s="24"/>
      <c r="S97" s="23">
        <v>16</v>
      </c>
      <c r="U97" s="22">
        <v>9</v>
      </c>
      <c r="V97" s="24"/>
      <c r="W97" s="23">
        <v>14</v>
      </c>
      <c r="Y97" s="22">
        <v>9</v>
      </c>
      <c r="Z97" s="24"/>
      <c r="AA97" s="23">
        <v>15</v>
      </c>
    </row>
    <row r="98" s="1" customFormat="1" spans="7:27">
      <c r="G98" s="21"/>
      <c r="H98" s="21"/>
      <c r="I98" s="22">
        <v>10</v>
      </c>
      <c r="J98" s="21"/>
      <c r="K98" s="91">
        <v>19</v>
      </c>
      <c r="L98" s="21"/>
      <c r="M98" s="22">
        <v>10</v>
      </c>
      <c r="N98" s="24"/>
      <c r="O98" s="23">
        <v>19</v>
      </c>
      <c r="Q98" s="22">
        <v>10</v>
      </c>
      <c r="R98" s="24"/>
      <c r="S98" s="23">
        <v>16</v>
      </c>
      <c r="U98" s="22">
        <v>10</v>
      </c>
      <c r="V98" s="24"/>
      <c r="W98" s="23">
        <v>14</v>
      </c>
      <c r="Y98" s="52">
        <v>10</v>
      </c>
      <c r="Z98" s="53"/>
      <c r="AA98" s="54">
        <v>17</v>
      </c>
    </row>
    <row r="99" s="1" customFormat="1" spans="7:27">
      <c r="G99" s="21"/>
      <c r="H99" s="21"/>
      <c r="I99" s="22">
        <v>11</v>
      </c>
      <c r="J99" s="21"/>
      <c r="K99" s="91">
        <v>17</v>
      </c>
      <c r="L99" s="21"/>
      <c r="M99" s="22">
        <v>11</v>
      </c>
      <c r="N99" s="24"/>
      <c r="O99" s="23">
        <v>17</v>
      </c>
      <c r="Q99" s="22">
        <v>11</v>
      </c>
      <c r="R99" s="24"/>
      <c r="S99" s="23">
        <v>14</v>
      </c>
      <c r="U99" s="22">
        <v>11</v>
      </c>
      <c r="V99" s="24"/>
      <c r="W99" s="23">
        <v>16</v>
      </c>
      <c r="AA99">
        <f>IF(COUNT(AA89:AA98)=0,"",AVERAGE(AA89:AA98))</f>
        <v>15.7</v>
      </c>
    </row>
    <row r="100" s="1" customFormat="1" spans="7:27">
      <c r="G100" s="21"/>
      <c r="H100" s="21"/>
      <c r="I100" s="22">
        <v>12</v>
      </c>
      <c r="J100" s="21"/>
      <c r="K100" s="91">
        <v>17</v>
      </c>
      <c r="L100" s="21"/>
      <c r="M100" s="22">
        <v>12</v>
      </c>
      <c r="N100" s="24"/>
      <c r="O100" s="23">
        <v>17</v>
      </c>
      <c r="Q100" s="22">
        <v>12</v>
      </c>
      <c r="R100" s="24"/>
      <c r="S100" s="23">
        <v>14</v>
      </c>
      <c r="U100" s="22">
        <v>12</v>
      </c>
      <c r="V100" s="24"/>
      <c r="W100" s="23">
        <v>15</v>
      </c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/>
      <c r="K101" s="91">
        <v>18</v>
      </c>
      <c r="L101" s="21"/>
      <c r="M101" s="22">
        <v>13</v>
      </c>
      <c r="N101" s="24"/>
      <c r="O101" s="23">
        <v>16</v>
      </c>
      <c r="Q101" s="22">
        <v>13</v>
      </c>
      <c r="R101" s="24"/>
      <c r="S101" s="23">
        <v>14</v>
      </c>
      <c r="U101" s="22">
        <v>13</v>
      </c>
      <c r="V101" s="24"/>
      <c r="W101" s="23">
        <v>15</v>
      </c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/>
      <c r="I102" s="22">
        <v>14</v>
      </c>
      <c r="J102" s="21"/>
      <c r="K102" s="91">
        <v>16</v>
      </c>
      <c r="L102" s="21"/>
      <c r="M102" s="22">
        <v>14</v>
      </c>
      <c r="N102" s="24"/>
      <c r="O102" s="23">
        <v>16</v>
      </c>
      <c r="Q102" s="22">
        <v>14</v>
      </c>
      <c r="R102" s="24"/>
      <c r="S102" s="23">
        <v>15</v>
      </c>
      <c r="U102" s="22">
        <v>14</v>
      </c>
      <c r="V102" s="24"/>
      <c r="W102" s="23">
        <v>16</v>
      </c>
      <c r="Y102" s="22">
        <v>1</v>
      </c>
      <c r="Z102" s="24"/>
      <c r="AA102" s="23">
        <v>15</v>
      </c>
    </row>
    <row r="103" s="1" customFormat="1" spans="7:27">
      <c r="G103" s="21"/>
      <c r="H103" s="21"/>
      <c r="I103" s="22">
        <v>15</v>
      </c>
      <c r="J103" s="21"/>
      <c r="K103" s="91">
        <v>17</v>
      </c>
      <c r="L103" s="21"/>
      <c r="M103" s="22">
        <v>15</v>
      </c>
      <c r="N103" s="24"/>
      <c r="O103" s="23">
        <v>18</v>
      </c>
      <c r="Q103" s="22">
        <v>15</v>
      </c>
      <c r="R103" s="24"/>
      <c r="S103" s="23">
        <v>13</v>
      </c>
      <c r="U103" s="22">
        <v>15</v>
      </c>
      <c r="V103" s="24"/>
      <c r="W103" s="23">
        <v>16</v>
      </c>
      <c r="Y103" s="22">
        <v>2</v>
      </c>
      <c r="Z103" s="24"/>
      <c r="AA103" s="23">
        <v>14</v>
      </c>
    </row>
    <row r="104" s="1" customFormat="1" spans="7:27">
      <c r="G104" s="21"/>
      <c r="H104" s="21"/>
      <c r="I104" s="22">
        <v>16</v>
      </c>
      <c r="J104" s="21"/>
      <c r="K104" s="91">
        <v>18</v>
      </c>
      <c r="L104" s="21"/>
      <c r="M104" s="22">
        <v>16</v>
      </c>
      <c r="N104" s="24"/>
      <c r="O104" s="23">
        <v>19</v>
      </c>
      <c r="Q104" s="22">
        <v>16</v>
      </c>
      <c r="R104" s="24"/>
      <c r="S104" s="23">
        <v>15</v>
      </c>
      <c r="U104" s="22">
        <v>16</v>
      </c>
      <c r="V104" s="24"/>
      <c r="W104" s="23">
        <v>15</v>
      </c>
      <c r="Y104" s="22">
        <v>3</v>
      </c>
      <c r="Z104" s="24"/>
      <c r="AA104" s="23">
        <v>16</v>
      </c>
    </row>
    <row r="105" s="1" customFormat="1" spans="7:27">
      <c r="G105" s="21"/>
      <c r="H105" s="21"/>
      <c r="I105" s="22">
        <v>17</v>
      </c>
      <c r="J105" s="21"/>
      <c r="K105" s="91">
        <v>19</v>
      </c>
      <c r="L105" s="21"/>
      <c r="M105" s="22">
        <v>17</v>
      </c>
      <c r="N105" s="24"/>
      <c r="O105" s="23">
        <v>17</v>
      </c>
      <c r="Q105" s="22">
        <v>17</v>
      </c>
      <c r="R105" s="24"/>
      <c r="S105" s="23">
        <v>14</v>
      </c>
      <c r="U105" s="22">
        <v>17</v>
      </c>
      <c r="V105" s="24"/>
      <c r="W105" s="23">
        <v>15</v>
      </c>
      <c r="Y105" s="22">
        <v>4</v>
      </c>
      <c r="Z105" s="24"/>
      <c r="AA105" s="23">
        <v>15</v>
      </c>
    </row>
    <row r="106" s="1" customFormat="1" spans="7:27">
      <c r="G106" s="21"/>
      <c r="H106" s="21"/>
      <c r="I106" s="22">
        <v>18</v>
      </c>
      <c r="J106" s="21"/>
      <c r="K106" s="91">
        <v>20</v>
      </c>
      <c r="L106" s="21"/>
      <c r="M106" s="22">
        <v>18</v>
      </c>
      <c r="N106" s="24"/>
      <c r="O106" s="23">
        <v>17</v>
      </c>
      <c r="Q106" s="22">
        <v>18</v>
      </c>
      <c r="R106" s="24"/>
      <c r="S106" s="23">
        <v>15</v>
      </c>
      <c r="U106" s="22">
        <v>18</v>
      </c>
      <c r="V106" s="24"/>
      <c r="W106" s="23">
        <v>14</v>
      </c>
      <c r="Y106" s="22">
        <v>5</v>
      </c>
      <c r="Z106" s="24"/>
      <c r="AA106" s="23">
        <v>16</v>
      </c>
    </row>
    <row r="107" s="1" customFormat="1" spans="7:27">
      <c r="G107" s="21"/>
      <c r="H107" s="21"/>
      <c r="I107" s="22">
        <v>19</v>
      </c>
      <c r="J107" s="21"/>
      <c r="K107" s="91">
        <v>20</v>
      </c>
      <c r="L107" s="21"/>
      <c r="M107" s="22">
        <v>19</v>
      </c>
      <c r="N107" s="24"/>
      <c r="O107" s="23">
        <v>17</v>
      </c>
      <c r="Q107" s="22">
        <v>19</v>
      </c>
      <c r="R107" s="24"/>
      <c r="S107" s="23">
        <v>13</v>
      </c>
      <c r="U107" s="22">
        <v>19</v>
      </c>
      <c r="V107" s="24"/>
      <c r="W107" s="23">
        <v>15</v>
      </c>
      <c r="Y107" s="22">
        <v>6</v>
      </c>
      <c r="Z107" s="24"/>
      <c r="AA107" s="23">
        <v>15</v>
      </c>
    </row>
    <row r="108" s="1" customFormat="1" spans="7:27">
      <c r="G108" s="21"/>
      <c r="H108" s="21"/>
      <c r="I108" s="52">
        <v>20</v>
      </c>
      <c r="J108" s="74"/>
      <c r="K108" s="94">
        <v>18</v>
      </c>
      <c r="L108"/>
      <c r="M108" s="52">
        <v>20</v>
      </c>
      <c r="N108" s="53"/>
      <c r="O108" s="54">
        <v>18</v>
      </c>
      <c r="Q108" s="52">
        <v>20</v>
      </c>
      <c r="R108" s="53"/>
      <c r="S108" s="54">
        <v>16</v>
      </c>
      <c r="U108" s="52">
        <v>20</v>
      </c>
      <c r="V108" s="53"/>
      <c r="W108" s="54">
        <v>14</v>
      </c>
      <c r="Y108" s="22">
        <v>7</v>
      </c>
      <c r="Z108" s="24"/>
      <c r="AA108" s="23">
        <v>15</v>
      </c>
    </row>
    <row r="109" s="1" customFormat="1" spans="7:27">
      <c r="K109" s="95">
        <f>IF(COUNT(K89:K108)=0,"",AVERAGE(K89:K108))</f>
        <v>18.05</v>
      </c>
      <c r="L109" s="95"/>
      <c r="M109" s="95"/>
      <c r="N109" s="95"/>
      <c r="O109" s="95">
        <f>IF(COUNT(O89:O108)=0,"",AVERAGE(O89:O108))</f>
        <v>17</v>
      </c>
      <c r="P109" s="95"/>
      <c r="Q109" s="95"/>
      <c r="R109" s="95"/>
      <c r="S109" s="95">
        <f>IF(COUNT(S89:S108)=0,"",AVERAGE(S89:S108))</f>
        <v>14.6</v>
      </c>
      <c r="T109" s="95"/>
      <c r="U109" s="95"/>
      <c r="V109" s="95"/>
      <c r="W109" s="95">
        <f>IF(COUNT(W89:W108)=0,"",AVERAGE(W89:W108))</f>
        <v>14.7</v>
      </c>
      <c r="Y109" s="22">
        <v>8</v>
      </c>
      <c r="Z109" s="24"/>
      <c r="AA109" s="23">
        <v>15</v>
      </c>
    </row>
    <row r="110" s="1" customFormat="1" spans="7:27">
      <c r="Y110" s="22">
        <v>9</v>
      </c>
      <c r="Z110" s="24"/>
      <c r="AA110" s="23">
        <v>16</v>
      </c>
    </row>
    <row r="111" s="1" customFormat="1" spans="7:27">
      <c r="Y111" s="52">
        <v>10</v>
      </c>
      <c r="Z111" s="53"/>
      <c r="AA111" s="54">
        <v>16</v>
      </c>
    </row>
    <row r="112" s="1" customFormat="1" spans="7:27">
      <c r="AA112">
        <f>IF(COUNT(AA102:AA111)=0,"",AVERAGE(AA102:AA111))</f>
        <v>15.3</v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>
        <v>14</v>
      </c>
      <c r="L117" s="21"/>
      <c r="M117" s="22">
        <v>1</v>
      </c>
      <c r="N117" s="24"/>
      <c r="O117" s="23">
        <v>14</v>
      </c>
      <c r="Q117" s="22">
        <v>1</v>
      </c>
      <c r="R117" s="24"/>
      <c r="S117" s="23">
        <v>10</v>
      </c>
      <c r="U117" s="22">
        <v>1</v>
      </c>
      <c r="V117" s="24"/>
      <c r="W117" s="23">
        <v>13</v>
      </c>
      <c r="Y117" s="22">
        <v>1</v>
      </c>
      <c r="Z117" s="24"/>
      <c r="AA117" s="23">
        <v>15</v>
      </c>
    </row>
    <row r="118" s="1" customFormat="1" spans="7:27">
      <c r="G118" s="21"/>
      <c r="H118" s="21"/>
      <c r="I118" s="22">
        <v>2</v>
      </c>
      <c r="J118" s="21"/>
      <c r="K118" s="91">
        <v>16</v>
      </c>
      <c r="L118" s="21"/>
      <c r="M118" s="22">
        <v>2</v>
      </c>
      <c r="N118" s="24"/>
      <c r="O118" s="23">
        <v>15</v>
      </c>
      <c r="Q118" s="22">
        <v>2</v>
      </c>
      <c r="R118" s="24"/>
      <c r="S118" s="23">
        <v>10</v>
      </c>
      <c r="U118" s="22">
        <v>2</v>
      </c>
      <c r="V118" s="24"/>
      <c r="W118" s="23">
        <v>12</v>
      </c>
      <c r="Y118" s="22">
        <v>2</v>
      </c>
      <c r="Z118" s="24"/>
      <c r="AA118" s="23">
        <v>13</v>
      </c>
    </row>
    <row r="119" s="1" customFormat="1" spans="7:27">
      <c r="G119" s="21"/>
      <c r="H119" s="21"/>
      <c r="I119" s="22">
        <v>3</v>
      </c>
      <c r="J119" s="21"/>
      <c r="K119" s="91">
        <v>15</v>
      </c>
      <c r="L119" s="21"/>
      <c r="M119" s="22">
        <v>3</v>
      </c>
      <c r="N119" s="24"/>
      <c r="O119" s="23">
        <v>15</v>
      </c>
      <c r="Q119" s="22">
        <v>3</v>
      </c>
      <c r="R119" s="24"/>
      <c r="S119" s="23">
        <v>11</v>
      </c>
      <c r="U119" s="22">
        <v>3</v>
      </c>
      <c r="V119" s="24"/>
      <c r="W119" s="23">
        <v>14</v>
      </c>
      <c r="Y119" s="22">
        <v>3</v>
      </c>
      <c r="Z119" s="24"/>
      <c r="AA119" s="23">
        <v>14</v>
      </c>
    </row>
    <row r="120" s="1" customFormat="1" spans="7:27">
      <c r="G120" s="21"/>
      <c r="H120" s="21"/>
      <c r="I120" s="22">
        <v>4</v>
      </c>
      <c r="J120" s="21"/>
      <c r="K120" s="91">
        <v>18</v>
      </c>
      <c r="L120" s="21"/>
      <c r="M120" s="22">
        <v>4</v>
      </c>
      <c r="N120" s="24"/>
      <c r="O120" s="23">
        <v>15</v>
      </c>
      <c r="Q120" s="22">
        <v>4</v>
      </c>
      <c r="R120" s="24"/>
      <c r="S120" s="23">
        <v>12</v>
      </c>
      <c r="U120" s="22">
        <v>4</v>
      </c>
      <c r="V120" s="24"/>
      <c r="W120" s="23">
        <v>13</v>
      </c>
      <c r="Y120" s="22">
        <v>4</v>
      </c>
      <c r="Z120" s="24"/>
      <c r="AA120" s="23">
        <v>13</v>
      </c>
    </row>
    <row r="121" s="1" customFormat="1" spans="7:27">
      <c r="G121" s="21"/>
      <c r="H121" s="21"/>
      <c r="I121" s="22">
        <v>5</v>
      </c>
      <c r="J121" s="21"/>
      <c r="K121" s="91">
        <v>15</v>
      </c>
      <c r="L121" s="21"/>
      <c r="M121" s="22">
        <v>5</v>
      </c>
      <c r="N121" s="24"/>
      <c r="O121" s="23">
        <v>15</v>
      </c>
      <c r="Q121" s="22">
        <v>5</v>
      </c>
      <c r="R121" s="24"/>
      <c r="S121" s="23">
        <v>12</v>
      </c>
      <c r="U121" s="22">
        <v>5</v>
      </c>
      <c r="V121" s="24"/>
      <c r="W121" s="23">
        <v>12</v>
      </c>
      <c r="Y121" s="22">
        <v>5</v>
      </c>
      <c r="Z121" s="24"/>
      <c r="AA121" s="23">
        <v>14</v>
      </c>
    </row>
    <row r="122" s="1" customFormat="1" spans="7:27">
      <c r="G122" s="21"/>
      <c r="H122" s="21"/>
      <c r="I122" s="22">
        <v>6</v>
      </c>
      <c r="J122" s="21"/>
      <c r="K122" s="91">
        <v>14</v>
      </c>
      <c r="L122" s="21"/>
      <c r="M122" s="22">
        <v>6</v>
      </c>
      <c r="N122" s="24"/>
      <c r="O122" s="23">
        <v>14</v>
      </c>
      <c r="Q122" s="22">
        <v>6</v>
      </c>
      <c r="R122" s="24"/>
      <c r="S122" s="23">
        <v>13</v>
      </c>
      <c r="U122" s="22">
        <v>6</v>
      </c>
      <c r="V122" s="24"/>
      <c r="W122" s="23">
        <v>14</v>
      </c>
      <c r="Y122" s="22">
        <v>6</v>
      </c>
      <c r="Z122" s="24"/>
      <c r="AA122" s="23">
        <v>13</v>
      </c>
    </row>
    <row r="123" s="1" customFormat="1" spans="7:27">
      <c r="G123" s="21"/>
      <c r="H123" s="21"/>
      <c r="I123" s="22">
        <v>7</v>
      </c>
      <c r="J123" s="21"/>
      <c r="K123" s="91">
        <v>18</v>
      </c>
      <c r="L123" s="21"/>
      <c r="M123" s="22">
        <v>7</v>
      </c>
      <c r="N123" s="24"/>
      <c r="O123" s="23">
        <v>14</v>
      </c>
      <c r="Q123" s="22">
        <v>7</v>
      </c>
      <c r="R123" s="24"/>
      <c r="S123" s="23">
        <v>13</v>
      </c>
      <c r="U123" s="22">
        <v>7</v>
      </c>
      <c r="V123" s="24"/>
      <c r="W123" s="23">
        <v>14</v>
      </c>
      <c r="Y123" s="22">
        <v>7</v>
      </c>
      <c r="Z123" s="24"/>
      <c r="AA123" s="23">
        <v>14</v>
      </c>
    </row>
    <row r="124" s="1" customFormat="1" spans="7:27">
      <c r="G124" s="21"/>
      <c r="H124" s="21"/>
      <c r="I124" s="22">
        <v>8</v>
      </c>
      <c r="J124" s="21"/>
      <c r="K124" s="91">
        <v>16</v>
      </c>
      <c r="L124" s="21"/>
      <c r="M124" s="22">
        <v>8</v>
      </c>
      <c r="N124" s="24"/>
      <c r="O124" s="23">
        <v>15</v>
      </c>
      <c r="Q124" s="22">
        <v>8</v>
      </c>
      <c r="R124" s="24"/>
      <c r="S124" s="23">
        <v>14</v>
      </c>
      <c r="U124" s="22">
        <v>8</v>
      </c>
      <c r="V124" s="24"/>
      <c r="W124" s="23">
        <v>15</v>
      </c>
      <c r="Y124" s="22">
        <v>8</v>
      </c>
      <c r="Z124" s="24"/>
      <c r="AA124" s="23">
        <v>13</v>
      </c>
    </row>
    <row r="125" s="1" customFormat="1" spans="7:27">
      <c r="G125" s="21"/>
      <c r="H125" s="21"/>
      <c r="I125" s="22">
        <v>9</v>
      </c>
      <c r="J125" s="21"/>
      <c r="K125" s="91">
        <v>15</v>
      </c>
      <c r="L125" s="21"/>
      <c r="M125" s="22">
        <v>9</v>
      </c>
      <c r="N125" s="24"/>
      <c r="O125" s="23">
        <v>17</v>
      </c>
      <c r="Q125" s="22">
        <v>9</v>
      </c>
      <c r="R125" s="24"/>
      <c r="S125" s="23">
        <v>12</v>
      </c>
      <c r="U125" s="22">
        <v>9</v>
      </c>
      <c r="V125" s="24"/>
      <c r="W125" s="23">
        <v>14</v>
      </c>
      <c r="Y125" s="22">
        <v>9</v>
      </c>
      <c r="Z125" s="24"/>
      <c r="AA125" s="23">
        <v>13</v>
      </c>
    </row>
    <row r="126" s="1" customFormat="1" spans="7:27">
      <c r="G126" s="21"/>
      <c r="H126" s="21"/>
      <c r="I126" s="22">
        <v>10</v>
      </c>
      <c r="J126" s="21"/>
      <c r="K126" s="91">
        <v>17</v>
      </c>
      <c r="L126" s="21"/>
      <c r="M126" s="22">
        <v>10</v>
      </c>
      <c r="N126" s="24"/>
      <c r="O126" s="23">
        <v>16</v>
      </c>
      <c r="Q126" s="22">
        <v>10</v>
      </c>
      <c r="R126" s="24"/>
      <c r="S126" s="23">
        <v>13</v>
      </c>
      <c r="U126" s="22">
        <v>10</v>
      </c>
      <c r="V126" s="24"/>
      <c r="W126" s="23">
        <v>15</v>
      </c>
      <c r="Y126" s="52">
        <v>10</v>
      </c>
      <c r="Z126" s="53"/>
      <c r="AA126" s="54">
        <v>14</v>
      </c>
    </row>
    <row r="127" s="1" customFormat="1" spans="7:27">
      <c r="G127" s="21"/>
      <c r="H127" s="21"/>
      <c r="I127" s="22">
        <v>11</v>
      </c>
      <c r="J127" s="21"/>
      <c r="K127" s="91">
        <v>15</v>
      </c>
      <c r="L127" s="21"/>
      <c r="M127" s="22">
        <v>11</v>
      </c>
      <c r="N127" s="24"/>
      <c r="O127" s="23">
        <v>15</v>
      </c>
      <c r="Q127" s="22">
        <v>11</v>
      </c>
      <c r="R127" s="24"/>
      <c r="S127" s="23">
        <v>13</v>
      </c>
      <c r="U127" s="22">
        <v>11</v>
      </c>
      <c r="V127" s="24"/>
      <c r="W127" s="23">
        <v>14</v>
      </c>
      <c r="AA127">
        <f>IF(COUNT(AA117:AA126)=0,"",AVERAGE(AA117:AA126))</f>
        <v>13.6</v>
      </c>
    </row>
    <row r="128" s="1" customFormat="1" spans="7:27">
      <c r="G128" s="21"/>
      <c r="H128" s="21"/>
      <c r="I128" s="22">
        <v>12</v>
      </c>
      <c r="J128" s="21"/>
      <c r="K128" s="91">
        <v>16</v>
      </c>
      <c r="L128" s="21"/>
      <c r="M128" s="22">
        <v>12</v>
      </c>
      <c r="N128" s="24"/>
      <c r="O128" s="23">
        <v>17</v>
      </c>
      <c r="Q128" s="22">
        <v>12</v>
      </c>
      <c r="R128" s="24"/>
      <c r="S128" s="23">
        <v>12</v>
      </c>
      <c r="U128" s="22">
        <v>12</v>
      </c>
      <c r="V128" s="24"/>
      <c r="W128" s="23">
        <v>15</v>
      </c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>
        <v>17</v>
      </c>
      <c r="L129" s="21"/>
      <c r="M129" s="22">
        <v>13</v>
      </c>
      <c r="N129" s="24"/>
      <c r="O129" s="23">
        <v>17</v>
      </c>
      <c r="Q129" s="22">
        <v>13</v>
      </c>
      <c r="R129" s="24"/>
      <c r="S129" s="23">
        <v>12</v>
      </c>
      <c r="U129" s="22">
        <v>13</v>
      </c>
      <c r="V129" s="24"/>
      <c r="W129" s="23">
        <v>15</v>
      </c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>
        <v>17</v>
      </c>
      <c r="L130" s="21"/>
      <c r="M130" s="22">
        <v>14</v>
      </c>
      <c r="N130" s="24"/>
      <c r="O130" s="23">
        <v>16</v>
      </c>
      <c r="Q130" s="22">
        <v>14</v>
      </c>
      <c r="R130" s="24"/>
      <c r="S130" s="23">
        <v>14</v>
      </c>
      <c r="U130" s="22">
        <v>14</v>
      </c>
      <c r="V130" s="24"/>
      <c r="W130" s="23">
        <v>12</v>
      </c>
      <c r="Y130" s="22">
        <v>1</v>
      </c>
      <c r="Z130" s="24"/>
      <c r="AA130" s="23">
        <v>11</v>
      </c>
    </row>
    <row r="131" s="1" customFormat="1" spans="7:27">
      <c r="G131" s="21"/>
      <c r="H131" s="21"/>
      <c r="I131" s="22">
        <v>15</v>
      </c>
      <c r="J131" s="21"/>
      <c r="K131" s="91">
        <v>16</v>
      </c>
      <c r="L131" s="21"/>
      <c r="M131" s="22">
        <v>15</v>
      </c>
      <c r="N131" s="24"/>
      <c r="O131" s="23">
        <v>15</v>
      </c>
      <c r="Q131" s="22">
        <v>15</v>
      </c>
      <c r="R131" s="24"/>
      <c r="S131" s="23">
        <v>13</v>
      </c>
      <c r="U131" s="22">
        <v>15</v>
      </c>
      <c r="V131" s="24"/>
      <c r="W131" s="23">
        <v>13</v>
      </c>
      <c r="Y131" s="22">
        <v>2</v>
      </c>
      <c r="Z131" s="24"/>
      <c r="AA131" s="23">
        <v>10</v>
      </c>
    </row>
    <row r="132" s="1" customFormat="1" spans="7:27">
      <c r="G132" s="21"/>
      <c r="H132" s="21"/>
      <c r="I132" s="22">
        <v>16</v>
      </c>
      <c r="J132" s="21"/>
      <c r="K132" s="91">
        <v>18</v>
      </c>
      <c r="L132" s="21"/>
      <c r="M132" s="22">
        <v>16</v>
      </c>
      <c r="N132" s="24"/>
      <c r="O132" s="23">
        <v>15</v>
      </c>
      <c r="Q132" s="22">
        <v>16</v>
      </c>
      <c r="R132" s="24"/>
      <c r="S132" s="23">
        <v>14</v>
      </c>
      <c r="U132" s="22">
        <v>16</v>
      </c>
      <c r="V132" s="24"/>
      <c r="W132" s="23">
        <v>15</v>
      </c>
      <c r="Y132" s="22">
        <v>3</v>
      </c>
      <c r="Z132" s="24"/>
      <c r="AA132" s="23">
        <v>13</v>
      </c>
    </row>
    <row r="133" s="1" customFormat="1" spans="7:27">
      <c r="G133" s="21"/>
      <c r="H133" s="21"/>
      <c r="I133" s="22">
        <v>17</v>
      </c>
      <c r="J133" s="21"/>
      <c r="K133" s="91">
        <v>16</v>
      </c>
      <c r="L133" s="21"/>
      <c r="M133" s="22">
        <v>17</v>
      </c>
      <c r="N133" s="24"/>
      <c r="O133" s="23">
        <v>16</v>
      </c>
      <c r="Q133" s="22">
        <v>17</v>
      </c>
      <c r="R133" s="24"/>
      <c r="S133" s="23">
        <v>14</v>
      </c>
      <c r="U133" s="22">
        <v>17</v>
      </c>
      <c r="V133" s="24"/>
      <c r="W133" s="23">
        <v>14</v>
      </c>
      <c r="Y133" s="22">
        <v>4</v>
      </c>
      <c r="Z133" s="24"/>
      <c r="AA133" s="23">
        <v>15</v>
      </c>
    </row>
    <row r="134" s="1" customFormat="1" spans="7:27">
      <c r="G134" s="21"/>
      <c r="H134" s="21"/>
      <c r="I134" s="22">
        <v>18</v>
      </c>
      <c r="J134" s="21"/>
      <c r="K134" s="91">
        <v>17</v>
      </c>
      <c r="L134" s="21"/>
      <c r="M134" s="22">
        <v>18</v>
      </c>
      <c r="N134" s="24"/>
      <c r="O134" s="23">
        <v>15</v>
      </c>
      <c r="Q134" s="22">
        <v>18</v>
      </c>
      <c r="R134" s="24"/>
      <c r="S134" s="23">
        <v>12</v>
      </c>
      <c r="U134" s="22">
        <v>18</v>
      </c>
      <c r="V134" s="24"/>
      <c r="W134" s="23">
        <v>13</v>
      </c>
      <c r="Y134" s="22">
        <v>5</v>
      </c>
      <c r="Z134" s="24"/>
      <c r="AA134" s="23">
        <v>15</v>
      </c>
    </row>
    <row r="135" s="1" customFormat="1" spans="7:27">
      <c r="G135" s="21"/>
      <c r="H135" s="21"/>
      <c r="I135" s="22">
        <v>19</v>
      </c>
      <c r="J135" s="21"/>
      <c r="K135" s="91">
        <v>14</v>
      </c>
      <c r="L135" s="21"/>
      <c r="M135" s="22">
        <v>19</v>
      </c>
      <c r="N135" s="24"/>
      <c r="O135" s="23">
        <v>15</v>
      </c>
      <c r="Q135" s="22">
        <v>19</v>
      </c>
      <c r="R135" s="24"/>
      <c r="S135" s="23">
        <v>13</v>
      </c>
      <c r="U135" s="22">
        <v>19</v>
      </c>
      <c r="V135" s="24"/>
      <c r="W135" s="23">
        <v>13</v>
      </c>
      <c r="Y135" s="22">
        <v>6</v>
      </c>
      <c r="Z135" s="24"/>
      <c r="AA135" s="23">
        <v>13</v>
      </c>
    </row>
    <row r="136" s="1" customFormat="1" spans="7:27">
      <c r="G136" s="21"/>
      <c r="H136" s="21"/>
      <c r="I136" s="52">
        <v>20</v>
      </c>
      <c r="J136" s="74"/>
      <c r="K136" s="94">
        <v>17</v>
      </c>
      <c r="L136"/>
      <c r="M136" s="52">
        <v>20</v>
      </c>
      <c r="N136" s="53"/>
      <c r="O136" s="54">
        <v>16</v>
      </c>
      <c r="Q136" s="52">
        <v>20</v>
      </c>
      <c r="R136" s="53"/>
      <c r="S136" s="54">
        <v>11</v>
      </c>
      <c r="U136" s="52">
        <v>20</v>
      </c>
      <c r="V136" s="53"/>
      <c r="W136" s="54">
        <v>15</v>
      </c>
      <c r="Y136" s="22">
        <v>7</v>
      </c>
      <c r="Z136" s="24"/>
      <c r="AA136" s="23">
        <v>13</v>
      </c>
    </row>
    <row r="137" s="1" customFormat="1" spans="7:27">
      <c r="K137" s="95">
        <f>IF(COUNT(K117:K136)=0,"",AVERAGE(K117:K136))</f>
        <v>16.05</v>
      </c>
      <c r="L137" s="95"/>
      <c r="M137" s="95"/>
      <c r="N137" s="95"/>
      <c r="O137" s="95">
        <f>IF(COUNT(O117:O136)=0,"",AVERAGE(O117:O136))</f>
        <v>15.35</v>
      </c>
      <c r="P137" s="95"/>
      <c r="Q137" s="95"/>
      <c r="R137" s="95"/>
      <c r="S137" s="95">
        <f>IF(COUNT(S117:S136)=0,"",AVERAGE(S117:S136))</f>
        <v>12.4</v>
      </c>
      <c r="T137" s="95"/>
      <c r="U137" s="95"/>
      <c r="V137" s="95"/>
      <c r="W137" s="95">
        <f>IF(COUNT(W117:W136)=0,"",AVERAGE(W117:W136))</f>
        <v>13.75</v>
      </c>
      <c r="Y137" s="22">
        <v>8</v>
      </c>
      <c r="Z137" s="24"/>
      <c r="AA137" s="23">
        <v>13</v>
      </c>
    </row>
    <row r="138" s="1" customFormat="1" spans="7:27">
      <c r="Y138" s="22">
        <v>9</v>
      </c>
      <c r="Z138" s="24"/>
      <c r="AA138" s="23">
        <v>14</v>
      </c>
    </row>
    <row r="139" s="1" customFormat="1" spans="7:27">
      <c r="Y139" s="52">
        <v>10</v>
      </c>
      <c r="Z139" s="53"/>
      <c r="AA139" s="54">
        <v>13</v>
      </c>
    </row>
    <row r="140" s="1" customFormat="1" spans="7:27">
      <c r="AA140">
        <f>IF(COUNT(AA130:AA139)=0,"",AVERAGE(AA130:AA139))</f>
        <v>13</v>
      </c>
    </row>
    <row r="143" spans="7:27">
      <c r="I143" s="7" t="str">
        <f>"POINT-Typ "&amp;$B$9</f>
        <v>POINT-Typ 40 mm SP silk</v>
      </c>
      <c r="J143" s="7"/>
      <c r="M143" s="1"/>
      <c r="N143" s="1"/>
      <c r="Q143" s="1"/>
      <c r="R143" s="1"/>
      <c r="U143" s="1"/>
      <c r="V143" s="1"/>
      <c r="Y143" s="1"/>
      <c r="Z143" s="1"/>
    </row>
    <row r="144" spans="7:27">
      <c r="I144" s="88" t="s">
        <v>44</v>
      </c>
      <c r="J144" s="89"/>
      <c r="K144" s="90"/>
      <c r="M144" s="88" t="s">
        <v>45</v>
      </c>
      <c r="N144" s="89"/>
      <c r="O144" s="90"/>
      <c r="Q144" s="88" t="s">
        <v>46</v>
      </c>
      <c r="R144" s="89"/>
      <c r="S144" s="90"/>
      <c r="U144" s="88" t="s">
        <v>47</v>
      </c>
      <c r="V144" s="89"/>
      <c r="W144" s="90"/>
      <c r="Y144" s="88" t="s">
        <v>48</v>
      </c>
      <c r="Z144" s="89"/>
      <c r="AA144" s="90"/>
    </row>
    <row r="145" ht="28.5" spans="9:27">
      <c r="I145" s="22" t="s">
        <v>51</v>
      </c>
      <c r="J145" s="21" t="s">
        <v>52</v>
      </c>
      <c r="K145" s="23" t="s">
        <v>53</v>
      </c>
      <c r="M145" s="22" t="s">
        <v>51</v>
      </c>
      <c r="N145" s="24" t="s">
        <v>52</v>
      </c>
      <c r="O145" s="23" t="s">
        <v>53</v>
      </c>
      <c r="Q145" s="22" t="s">
        <v>51</v>
      </c>
      <c r="R145" s="24" t="s">
        <v>52</v>
      </c>
      <c r="S145" s="23" t="s">
        <v>53</v>
      </c>
      <c r="U145" s="22" t="s">
        <v>51</v>
      </c>
      <c r="V145" s="24" t="s">
        <v>52</v>
      </c>
      <c r="W145" s="23" t="s">
        <v>53</v>
      </c>
      <c r="Y145" s="22" t="s">
        <v>51</v>
      </c>
      <c r="Z145" s="24" t="s">
        <v>52</v>
      </c>
      <c r="AA145" s="23" t="s">
        <v>53</v>
      </c>
    </row>
    <row r="146" spans="9:27">
      <c r="I146" s="22">
        <v>1</v>
      </c>
      <c r="J146" s="21"/>
      <c r="K146" s="91"/>
      <c r="L146" s="21"/>
      <c r="M146" s="22">
        <v>1</v>
      </c>
      <c r="N146" s="24"/>
      <c r="O146" s="23"/>
      <c r="Q146" s="22">
        <v>1</v>
      </c>
      <c r="R146" s="24"/>
      <c r="S146" s="23"/>
      <c r="U146" s="22">
        <v>1</v>
      </c>
      <c r="V146" s="24"/>
      <c r="W146" s="23"/>
      <c r="Y146" s="22">
        <v>1</v>
      </c>
      <c r="Z146" s="24"/>
      <c r="AA146" s="23"/>
    </row>
    <row r="147" spans="9:27">
      <c r="I147" s="22">
        <v>2</v>
      </c>
      <c r="J147" s="21"/>
      <c r="K147" s="91"/>
      <c r="L147" s="21"/>
      <c r="M147" s="22">
        <v>2</v>
      </c>
      <c r="N147" s="24"/>
      <c r="O147" s="23"/>
      <c r="Q147" s="22">
        <v>2</v>
      </c>
      <c r="R147" s="24"/>
      <c r="S147" s="23"/>
      <c r="U147" s="22">
        <v>2</v>
      </c>
      <c r="V147" s="24"/>
      <c r="W147" s="23"/>
      <c r="Y147" s="22">
        <v>2</v>
      </c>
      <c r="Z147" s="24"/>
      <c r="AA147" s="23"/>
    </row>
    <row r="148" spans="9:27">
      <c r="I148" s="22">
        <v>3</v>
      </c>
      <c r="J148" s="21"/>
      <c r="K148" s="91"/>
      <c r="L148" s="21"/>
      <c r="M148" s="22">
        <v>3</v>
      </c>
      <c r="N148" s="24"/>
      <c r="O148" s="23"/>
      <c r="Q148" s="22">
        <v>3</v>
      </c>
      <c r="R148" s="24"/>
      <c r="S148" s="23"/>
      <c r="U148" s="22">
        <v>3</v>
      </c>
      <c r="V148" s="24"/>
      <c r="W148" s="23"/>
      <c r="Y148" s="22">
        <v>3</v>
      </c>
      <c r="Z148" s="24"/>
      <c r="AA148" s="23"/>
    </row>
    <row r="149" spans="9:27">
      <c r="I149" s="22">
        <v>4</v>
      </c>
      <c r="J149" s="21"/>
      <c r="K149" s="91"/>
      <c r="L149" s="21"/>
      <c r="M149" s="22">
        <v>4</v>
      </c>
      <c r="N149" s="24"/>
      <c r="O149" s="23"/>
      <c r="Q149" s="22">
        <v>4</v>
      </c>
      <c r="R149" s="24"/>
      <c r="S149" s="23"/>
      <c r="U149" s="22">
        <v>4</v>
      </c>
      <c r="V149" s="24"/>
      <c r="W149" s="23"/>
      <c r="Y149" s="22">
        <v>4</v>
      </c>
      <c r="Z149" s="24"/>
      <c r="AA149" s="23"/>
    </row>
    <row r="150" spans="9:27">
      <c r="I150" s="22">
        <v>5</v>
      </c>
      <c r="J150" s="21"/>
      <c r="K150" s="91"/>
      <c r="L150" s="21"/>
      <c r="M150" s="22">
        <v>5</v>
      </c>
      <c r="N150" s="24"/>
      <c r="O150" s="23"/>
      <c r="Q150" s="22">
        <v>5</v>
      </c>
      <c r="R150" s="24"/>
      <c r="S150" s="23"/>
      <c r="U150" s="22">
        <v>5</v>
      </c>
      <c r="V150" s="24"/>
      <c r="W150" s="23"/>
      <c r="Y150" s="22">
        <v>5</v>
      </c>
      <c r="Z150" s="24"/>
      <c r="AA150" s="23"/>
    </row>
    <row r="151" spans="9:27">
      <c r="I151" s="22">
        <v>6</v>
      </c>
      <c r="J151" s="21"/>
      <c r="K151" s="91"/>
      <c r="L151" s="21"/>
      <c r="M151" s="22">
        <v>6</v>
      </c>
      <c r="N151" s="24"/>
      <c r="O151" s="23"/>
      <c r="Q151" s="22">
        <v>6</v>
      </c>
      <c r="R151" s="24"/>
      <c r="S151" s="23"/>
      <c r="U151" s="22">
        <v>6</v>
      </c>
      <c r="V151" s="24"/>
      <c r="W151" s="23"/>
      <c r="Y151" s="22">
        <v>6</v>
      </c>
      <c r="Z151" s="24"/>
      <c r="AA151" s="23"/>
    </row>
    <row r="152" spans="9:27">
      <c r="I152" s="22">
        <v>7</v>
      </c>
      <c r="J152" s="21"/>
      <c r="K152" s="91"/>
      <c r="L152" s="21"/>
      <c r="M152" s="22">
        <v>7</v>
      </c>
      <c r="N152" s="24"/>
      <c r="O152" s="23"/>
      <c r="Q152" s="22">
        <v>7</v>
      </c>
      <c r="R152" s="24"/>
      <c r="S152" s="23"/>
      <c r="U152" s="22">
        <v>7</v>
      </c>
      <c r="V152" s="24"/>
      <c r="W152" s="23"/>
      <c r="Y152" s="22">
        <v>7</v>
      </c>
      <c r="Z152" s="24"/>
      <c r="AA152" s="23"/>
    </row>
    <row r="153" spans="9:27">
      <c r="I153" s="22">
        <v>8</v>
      </c>
      <c r="J153" s="21"/>
      <c r="K153" s="91"/>
      <c r="L153" s="21"/>
      <c r="M153" s="22">
        <v>8</v>
      </c>
      <c r="N153" s="24"/>
      <c r="O153" s="23"/>
      <c r="Q153" s="22">
        <v>8</v>
      </c>
      <c r="R153" s="24"/>
      <c r="S153" s="23"/>
      <c r="U153" s="22">
        <v>8</v>
      </c>
      <c r="V153" s="24"/>
      <c r="W153" s="23"/>
      <c r="Y153" s="22">
        <v>8</v>
      </c>
      <c r="Z153" s="24"/>
      <c r="AA153" s="23"/>
    </row>
    <row r="154" spans="9:27">
      <c r="I154" s="22">
        <v>9</v>
      </c>
      <c r="J154" s="21"/>
      <c r="K154" s="91"/>
      <c r="L154" s="21"/>
      <c r="M154" s="22">
        <v>9</v>
      </c>
      <c r="N154" s="24"/>
      <c r="O154" s="23"/>
      <c r="Q154" s="22">
        <v>9</v>
      </c>
      <c r="R154" s="24"/>
      <c r="S154" s="23"/>
      <c r="U154" s="22">
        <v>9</v>
      </c>
      <c r="V154" s="24"/>
      <c r="W154" s="23"/>
      <c r="Y154" s="22">
        <v>9</v>
      </c>
      <c r="Z154" s="24"/>
      <c r="AA154" s="23"/>
    </row>
    <row r="155" spans="9:27">
      <c r="I155" s="22">
        <v>10</v>
      </c>
      <c r="J155" s="21"/>
      <c r="K155" s="91"/>
      <c r="L155" s="21"/>
      <c r="M155" s="22">
        <v>10</v>
      </c>
      <c r="N155" s="24"/>
      <c r="O155" s="23"/>
      <c r="Q155" s="22">
        <v>10</v>
      </c>
      <c r="R155" s="24"/>
      <c r="S155" s="23"/>
      <c r="U155" s="22">
        <v>10</v>
      </c>
      <c r="V155" s="24"/>
      <c r="W155" s="23"/>
      <c r="Y155" s="52">
        <v>10</v>
      </c>
      <c r="Z155" s="53"/>
      <c r="AA155" s="54"/>
    </row>
    <row r="156" spans="9:27">
      <c r="I156" s="22">
        <v>11</v>
      </c>
      <c r="J156" s="21"/>
      <c r="K156" s="91"/>
      <c r="L156" s="21"/>
      <c r="M156" s="22">
        <v>11</v>
      </c>
      <c r="N156" s="24"/>
      <c r="O156" s="23"/>
      <c r="Q156" s="22">
        <v>11</v>
      </c>
      <c r="R156" s="24"/>
      <c r="S156" s="23"/>
      <c r="U156" s="22">
        <v>11</v>
      </c>
      <c r="V156" s="24"/>
      <c r="W156" s="23"/>
      <c r="Y156" s="1"/>
      <c r="Z156" s="1"/>
      <c r="AA156" t="str">
        <f>IF(COUNT(AA146:AA155)=0,"",AVERAGE(AA146:AA155))</f>
        <v/>
      </c>
    </row>
    <row r="157" spans="9:27">
      <c r="I157" s="22">
        <v>12</v>
      </c>
      <c r="J157" s="21"/>
      <c r="K157" s="91"/>
      <c r="L157" s="21"/>
      <c r="M157" s="22">
        <v>12</v>
      </c>
      <c r="N157" s="24"/>
      <c r="O157" s="23"/>
      <c r="Q157" s="22">
        <v>12</v>
      </c>
      <c r="R157" s="24"/>
      <c r="S157" s="23"/>
      <c r="U157" s="22">
        <v>12</v>
      </c>
      <c r="V157" s="24"/>
      <c r="W157" s="23"/>
      <c r="Y157" s="88" t="s">
        <v>91</v>
      </c>
      <c r="Z157" s="92"/>
      <c r="AA157" s="93"/>
    </row>
    <row r="158" ht="28.5" spans="9:27">
      <c r="I158" s="22">
        <v>13</v>
      </c>
      <c r="J158" s="21"/>
      <c r="K158" s="91"/>
      <c r="L158" s="21"/>
      <c r="M158" s="22">
        <v>13</v>
      </c>
      <c r="N158" s="24"/>
      <c r="O158" s="23"/>
      <c r="Q158" s="22">
        <v>13</v>
      </c>
      <c r="R158" s="24"/>
      <c r="S158" s="23"/>
      <c r="U158" s="22">
        <v>13</v>
      </c>
      <c r="V158" s="24"/>
      <c r="W158" s="23"/>
      <c r="Y158" s="22" t="s">
        <v>51</v>
      </c>
      <c r="Z158" s="24" t="s">
        <v>52</v>
      </c>
      <c r="AA158" s="23" t="s">
        <v>53</v>
      </c>
    </row>
    <row r="159" spans="9:27">
      <c r="I159" s="22">
        <v>14</v>
      </c>
      <c r="J159" s="21"/>
      <c r="K159" s="91"/>
      <c r="L159" s="21"/>
      <c r="M159" s="22">
        <v>14</v>
      </c>
      <c r="N159" s="24"/>
      <c r="O159" s="23"/>
      <c r="Q159" s="22">
        <v>14</v>
      </c>
      <c r="R159" s="24"/>
      <c r="S159" s="23"/>
      <c r="U159" s="22">
        <v>14</v>
      </c>
      <c r="V159" s="24"/>
      <c r="W159" s="23"/>
      <c r="Y159" s="22">
        <v>1</v>
      </c>
      <c r="Z159" s="24"/>
      <c r="AA159" s="23"/>
    </row>
    <row r="160" spans="9:27">
      <c r="I160" s="22">
        <v>15</v>
      </c>
      <c r="J160" s="21"/>
      <c r="K160" s="91"/>
      <c r="L160" s="21"/>
      <c r="M160" s="22">
        <v>15</v>
      </c>
      <c r="N160" s="24"/>
      <c r="O160" s="23"/>
      <c r="Q160" s="22">
        <v>15</v>
      </c>
      <c r="R160" s="24"/>
      <c r="S160" s="23"/>
      <c r="U160" s="22">
        <v>15</v>
      </c>
      <c r="V160" s="24"/>
      <c r="W160" s="23"/>
      <c r="Y160" s="22">
        <v>2</v>
      </c>
      <c r="Z160" s="24"/>
      <c r="AA160" s="23"/>
    </row>
    <row r="161" spans="9:27">
      <c r="I161" s="22">
        <v>16</v>
      </c>
      <c r="J161" s="21"/>
      <c r="K161" s="91"/>
      <c r="L161" s="21"/>
      <c r="M161" s="22">
        <v>16</v>
      </c>
      <c r="N161" s="24"/>
      <c r="O161" s="23"/>
      <c r="Q161" s="22">
        <v>16</v>
      </c>
      <c r="R161" s="24"/>
      <c r="S161" s="23"/>
      <c r="U161" s="22">
        <v>16</v>
      </c>
      <c r="V161" s="24"/>
      <c r="W161" s="23"/>
      <c r="Y161" s="22">
        <v>3</v>
      </c>
      <c r="Z161" s="24"/>
      <c r="AA161" s="23"/>
    </row>
    <row r="162" spans="9:27">
      <c r="I162" s="22">
        <v>17</v>
      </c>
      <c r="J162" s="21"/>
      <c r="K162" s="91"/>
      <c r="L162" s="21"/>
      <c r="M162" s="22">
        <v>17</v>
      </c>
      <c r="N162" s="24"/>
      <c r="O162" s="23"/>
      <c r="Q162" s="22">
        <v>17</v>
      </c>
      <c r="R162" s="24"/>
      <c r="S162" s="23"/>
      <c r="U162" s="22">
        <v>17</v>
      </c>
      <c r="V162" s="24"/>
      <c r="W162" s="23"/>
      <c r="Y162" s="22">
        <v>4</v>
      </c>
      <c r="Z162" s="24"/>
      <c r="AA162" s="23"/>
    </row>
    <row r="163" spans="9:27">
      <c r="I163" s="22">
        <v>18</v>
      </c>
      <c r="J163" s="21"/>
      <c r="K163" s="91"/>
      <c r="L163" s="21"/>
      <c r="M163" s="22">
        <v>18</v>
      </c>
      <c r="N163" s="24"/>
      <c r="O163" s="23"/>
      <c r="Q163" s="22">
        <v>18</v>
      </c>
      <c r="R163" s="24"/>
      <c r="S163" s="23"/>
      <c r="U163" s="22">
        <v>18</v>
      </c>
      <c r="V163" s="24"/>
      <c r="W163" s="23"/>
      <c r="Y163" s="22">
        <v>5</v>
      </c>
      <c r="Z163" s="24"/>
      <c r="AA163" s="23"/>
    </row>
    <row r="164" spans="9:27">
      <c r="I164" s="22">
        <v>19</v>
      </c>
      <c r="J164" s="21"/>
      <c r="K164" s="91"/>
      <c r="L164" s="21"/>
      <c r="M164" s="22">
        <v>19</v>
      </c>
      <c r="N164" s="24"/>
      <c r="O164" s="23"/>
      <c r="Q164" s="22">
        <v>19</v>
      </c>
      <c r="R164" s="24"/>
      <c r="S164" s="23"/>
      <c r="U164" s="22">
        <v>19</v>
      </c>
      <c r="V164" s="24"/>
      <c r="W164" s="23"/>
      <c r="Y164" s="22">
        <v>6</v>
      </c>
      <c r="Z164" s="24"/>
      <c r="AA164" s="23"/>
    </row>
    <row r="165" spans="9:27">
      <c r="I165" s="52">
        <v>20</v>
      </c>
      <c r="J165" s="74"/>
      <c r="K165" s="94"/>
      <c r="L165"/>
      <c r="M165" s="52">
        <v>20</v>
      </c>
      <c r="N165" s="53"/>
      <c r="O165" s="54"/>
      <c r="Q165" s="52">
        <v>20</v>
      </c>
      <c r="R165" s="53"/>
      <c r="S165" s="54"/>
      <c r="U165" s="52">
        <v>20</v>
      </c>
      <c r="V165" s="53"/>
      <c r="W165" s="54"/>
      <c r="Y165" s="22">
        <v>7</v>
      </c>
      <c r="Z165" s="24"/>
      <c r="AA165" s="23"/>
    </row>
    <row r="166" spans="9:27">
      <c r="J166" s="1"/>
      <c r="K166" s="95" t="str">
        <f>IF(COUNT(K146:K165)=0,"",AVERAGE(K146:K165))</f>
        <v/>
      </c>
      <c r="L166" s="95"/>
      <c r="M166" s="95"/>
      <c r="N166" s="95"/>
      <c r="O166" s="95" t="str">
        <f>IF(COUNT(O146:O165)=0,"",AVERAGE(O146:O165))</f>
        <v/>
      </c>
      <c r="P166" s="95"/>
      <c r="Q166" s="95"/>
      <c r="R166" s="95"/>
      <c r="S166" s="95" t="str">
        <f>IF(COUNT(S146:S165)=0,"",AVERAGE(S146:S165))</f>
        <v/>
      </c>
      <c r="T166" s="95"/>
      <c r="U166" s="95"/>
      <c r="V166" s="95"/>
      <c r="W166" s="95" t="str">
        <f>IF(COUNT(W146:W165)=0,"",AVERAGE(W146:W165))</f>
        <v/>
      </c>
      <c r="Y166" s="22">
        <v>8</v>
      </c>
      <c r="Z166" s="24"/>
      <c r="AA166" s="23"/>
    </row>
    <row r="167" spans="9:27">
      <c r="J167" s="1"/>
      <c r="M167" s="1"/>
      <c r="N167" s="1"/>
      <c r="Q167" s="1"/>
      <c r="R167" s="1"/>
      <c r="U167" s="1"/>
      <c r="V167" s="1"/>
      <c r="Y167" s="22">
        <v>9</v>
      </c>
      <c r="Z167" s="24"/>
      <c r="AA167" s="23"/>
    </row>
    <row r="168" spans="9:27">
      <c r="J168" s="1"/>
      <c r="M168" s="1"/>
      <c r="N168" s="1"/>
      <c r="Q168" s="1"/>
      <c r="R168" s="1"/>
      <c r="U168" s="1"/>
      <c r="V168" s="1"/>
      <c r="Y168" s="52">
        <v>10</v>
      </c>
      <c r="Z168" s="53"/>
      <c r="AA168" s="54"/>
    </row>
  </sheetData>
  <conditionalFormatting sqref="K5:K24">
    <cfRule type="top10" dxfId="0" priority="76" percent="1" rank="1"/>
    <cfRule type="top10" dxfId="1" priority="75" percent="1" bottom="1" rank="1"/>
  </conditionalFormatting>
  <conditionalFormatting sqref="K33:K52">
    <cfRule type="top10" dxfId="0" priority="64" percent="1" rank="1"/>
    <cfRule type="top10" dxfId="2" priority="63" percent="1" bottom="1" rank="1"/>
  </conditionalFormatting>
  <conditionalFormatting sqref="K61:K80">
    <cfRule type="top10" dxfId="0" priority="56" percent="1" rank="1"/>
    <cfRule type="top10" dxfId="2" priority="55" percent="1" bottom="1" rank="1"/>
  </conditionalFormatting>
  <conditionalFormatting sqref="K89:K108">
    <cfRule type="top10" dxfId="0" priority="40" percent="1" rank="1"/>
    <cfRule type="top10" dxfId="2" priority="39" percent="1" bottom="1" rank="1"/>
  </conditionalFormatting>
  <conditionalFormatting sqref="K117:K136">
    <cfRule type="top10" dxfId="0" priority="28" percent="1" rank="1"/>
    <cfRule type="top10" dxfId="2" priority="27" percent="1" bottom="1" rank="1"/>
  </conditionalFormatting>
  <conditionalFormatting sqref="K146:K165">
    <cfRule type="top10" dxfId="0" priority="26" percent="1" rank="1"/>
    <cfRule type="top10" dxfId="2" priority="25" percent="1" bottom="1" rank="1"/>
  </conditionalFormatting>
  <conditionalFormatting sqref="O5:O24">
    <cfRule type="top10" dxfId="0" priority="74" percent="1" rank="1"/>
    <cfRule type="top10" dxfId="1" priority="73" percent="1" bottom="1" rank="1"/>
  </conditionalFormatting>
  <conditionalFormatting sqref="O33:O52">
    <cfRule type="top10" dxfId="0" priority="62" percent="1" rank="1"/>
    <cfRule type="top10" dxfId="2" priority="61" percent="1" bottom="1" rank="1"/>
  </conditionalFormatting>
  <conditionalFormatting sqref="O61:O80">
    <cfRule type="top10" dxfId="0" priority="54" percent="1" rank="1"/>
    <cfRule type="top10" dxfId="2" priority="53" percent="1" bottom="1" rank="1"/>
  </conditionalFormatting>
  <conditionalFormatting sqref="O89:O108">
    <cfRule type="top10" dxfId="0" priority="38" percent="1" rank="1"/>
    <cfRule type="top10" dxfId="2" priority="37" percent="1" bottom="1" rank="1"/>
  </conditionalFormatting>
  <conditionalFormatting sqref="O117:O136">
    <cfRule type="top10" dxfId="0" priority="10" percent="1" rank="1"/>
    <cfRule type="top10" dxfId="2" priority="9" percent="1" bottom="1" rank="1"/>
  </conditionalFormatting>
  <conditionalFormatting sqref="O146:O165">
    <cfRule type="top10" dxfId="0" priority="24" percent="1" rank="1"/>
    <cfRule type="top10" dxfId="2" priority="23" percent="1" bottom="1" rank="1"/>
  </conditionalFormatting>
  <conditionalFormatting sqref="S5:S24">
    <cfRule type="top10" dxfId="0" priority="72" percent="1" rank="1"/>
    <cfRule type="top10" dxfId="1" priority="71" percent="1" bottom="1" rank="1"/>
  </conditionalFormatting>
  <conditionalFormatting sqref="S33:S52">
    <cfRule type="top10" dxfId="0" priority="60" percent="1" rank="1"/>
    <cfRule type="top10" dxfId="2" priority="59" percent="1" bottom="1" rank="1"/>
  </conditionalFormatting>
  <conditionalFormatting sqref="S61:S80">
    <cfRule type="top10" dxfId="0" priority="12" percent="1" rank="1"/>
    <cfRule type="top10" dxfId="2" priority="11" percent="1" bottom="1" rank="1"/>
  </conditionalFormatting>
  <conditionalFormatting sqref="S68:S75">
    <cfRule type="top10" dxfId="0" priority="14" percent="1" rank="1"/>
    <cfRule type="top10" dxfId="2" priority="13" percent="1" bottom="1" rank="1"/>
  </conditionalFormatting>
  <conditionalFormatting sqref="S89:S108">
    <cfRule type="top10" dxfId="0" priority="36" percent="1" rank="1"/>
    <cfRule type="top10" dxfId="2" priority="35" percent="1" bottom="1" rank="1"/>
  </conditionalFormatting>
  <conditionalFormatting sqref="S117:S136">
    <cfRule type="top10" dxfId="0" priority="6" percent="1" rank="1"/>
    <cfRule type="top10" dxfId="2" priority="5" percent="1" bottom="1" rank="1"/>
  </conditionalFormatting>
  <conditionalFormatting sqref="S146:S165">
    <cfRule type="top10" dxfId="0" priority="22" percent="1" rank="1"/>
    <cfRule type="top10" dxfId="2" priority="21" percent="1" bottom="1" rank="1"/>
  </conditionalFormatting>
  <conditionalFormatting sqref="W5:W24">
    <cfRule type="top10" dxfId="0" priority="70" percent="1" rank="1"/>
    <cfRule type="top10" dxfId="1" priority="69" percent="1" bottom="1" rank="1"/>
  </conditionalFormatting>
  <conditionalFormatting sqref="W33:W52">
    <cfRule type="top10" dxfId="0" priority="58" percent="1" rank="1"/>
    <cfRule type="top10" dxfId="2" priority="57" percent="1" bottom="1" rank="1"/>
  </conditionalFormatting>
  <conditionalFormatting sqref="W89:W108">
    <cfRule type="top10" dxfId="0" priority="34" percent="1" rank="1"/>
    <cfRule type="top10" dxfId="2" priority="33" percent="1" bottom="1" rank="1"/>
  </conditionalFormatting>
  <conditionalFormatting sqref="W117:W136">
    <cfRule type="top10" dxfId="0" priority="8" percent="1" rank="1"/>
    <cfRule type="top10" dxfId="2" priority="7" percent="1" bottom="1" rank="1"/>
  </conditionalFormatting>
  <conditionalFormatting sqref="W146:W165">
    <cfRule type="top10" dxfId="0" priority="20" percent="1" rank="1"/>
    <cfRule type="top10" dxfId="2" priority="19" percent="1" bottom="1" rank="1"/>
  </conditionalFormatting>
  <conditionalFormatting sqref="AA5:AA14">
    <cfRule type="top10" dxfId="0" priority="68" percent="1" rank="1"/>
    <cfRule type="top10" dxfId="1" priority="67" percent="1" bottom="1" rank="1"/>
  </conditionalFormatting>
  <conditionalFormatting sqref="AA18:AA27">
    <cfRule type="top10" dxfId="0" priority="66" percent="1" rank="1"/>
    <cfRule type="top10" dxfId="1" priority="65" percent="1" bottom="1" rank="1"/>
  </conditionalFormatting>
  <conditionalFormatting sqref="AA33:AA42">
    <cfRule type="top10" dxfId="0" priority="44" percent="1" rank="1"/>
    <cfRule type="top10" dxfId="2" priority="43" percent="1" bottom="1" rank="1"/>
  </conditionalFormatting>
  <conditionalFormatting sqref="AA46:AA55">
    <cfRule type="top10" dxfId="0" priority="42" percent="1" rank="1"/>
    <cfRule type="top10" dxfId="2" priority="41" percent="1" bottom="1" rank="1"/>
  </conditionalFormatting>
  <conditionalFormatting sqref="AA61:AA70">
    <cfRule type="top10" dxfId="0" priority="48" percent="1" rank="1"/>
    <cfRule type="top10" dxfId="2" priority="47" percent="1" bottom="1" rank="1"/>
  </conditionalFormatting>
  <conditionalFormatting sqref="AA74:AA83">
    <cfRule type="top10" dxfId="0" priority="46" percent="1" rank="1"/>
    <cfRule type="top10" dxfId="2" priority="45" percent="1" bottom="1" rank="1"/>
  </conditionalFormatting>
  <conditionalFormatting sqref="AA89:AA98">
    <cfRule type="top10" dxfId="0" priority="32" percent="1" rank="10"/>
    <cfRule type="top10" dxfId="2" priority="31" percent="1" bottom="1" rank="1"/>
  </conditionalFormatting>
  <conditionalFormatting sqref="AA102:AA111">
    <cfRule type="top10" dxfId="0" priority="30" percent="1" rank="1"/>
    <cfRule type="top10" dxfId="2" priority="29" percent="1" bottom="1" rank="1"/>
  </conditionalFormatting>
  <conditionalFormatting sqref="AA117:AA126">
    <cfRule type="top10" dxfId="0" priority="2" percent="1" rank="1"/>
    <cfRule type="top10" dxfId="2" priority="1" percent="1" bottom="1" rank="1"/>
  </conditionalFormatting>
  <conditionalFormatting sqref="AA130:AA139">
    <cfRule type="top10" dxfId="0" priority="4" percent="1" rank="1"/>
    <cfRule type="top10" dxfId="2" priority="3" percent="1" bottom="1" rank="1"/>
  </conditionalFormatting>
  <conditionalFormatting sqref="AA146:AA155">
    <cfRule type="top10" dxfId="0" priority="18" percent="1" rank="10"/>
    <cfRule type="top10" dxfId="2" priority="17" percent="1" bottom="1" rank="1"/>
  </conditionalFormatting>
  <conditionalFormatting sqref="AA159:AA168">
    <cfRule type="top10" dxfId="0" priority="16" percent="1" rank="1"/>
    <cfRule type="top10" dxfId="2" priority="15" percent="1" bottom="1" rank="1"/>
  </conditionalFormatting>
  <conditionalFormatting sqref="S61:S67;S76:S80;W62:W69">
    <cfRule type="top10" dxfId="0" priority="52" percent="1" rank="1"/>
    <cfRule type="top10" dxfId="2" priority="51" percent="1" bottom="1" rank="1"/>
  </conditionalFormatting>
  <conditionalFormatting sqref="W61;W70:W80">
    <cfRule type="top10" dxfId="0" priority="50" percent="1" rank="1"/>
    <cfRule type="top10" dxfId="2" priority="49" percent="1" bottom="1" rank="1"/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68"/>
  <sheetViews>
    <sheetView topLeftCell="A3" workbookViewId="0">
      <selection activeCell="F26" sqref="F26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12.942857142857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2" s="1" customFormat="1" ht="21" spans="1:27">
      <c r="A2" s="3" t="s">
        <v>116</v>
      </c>
      <c r="B2" s="4"/>
      <c r="C2" s="5"/>
      <c r="D2" s="5"/>
      <c r="E2" s="6"/>
      <c r="G2" s="7"/>
      <c r="H2" s="7"/>
      <c r="I2" s="7" t="str">
        <f>"POINT-Typ "&amp;$B$4</f>
        <v>POINT-Typ 26 mm black</v>
      </c>
      <c r="J2" s="7"/>
      <c r="Z2" s="1" t="s">
        <v>117</v>
      </c>
    </row>
    <row r="3" s="1" customFormat="1" spans="1:27">
      <c r="A3" s="8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10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15" t="s">
        <v>49</v>
      </c>
      <c r="B4" t="s">
        <v>50</v>
      </c>
      <c r="C4" s="16">
        <f>IF(COUNT(K5:K24,O5:O24,S5:S24,W5:W24,AA5:AA14,AA18:AA27)=0,"",MIN(K5:K24,O5:O24,S5:S24,W5:W24,AA5:AA14,AA18:AA27))</f>
        <v>10</v>
      </c>
      <c r="D4" s="17">
        <f>IF(COUNT(K5:K24,O5:O24,S5:S24,W5:W24,AA5:AA14,AA18:AA27)=0,"",MAX(K5:K24,O5:O24,S5:S24,W5:W24,AA5:AA14,AA18:AA27))</f>
        <v>23</v>
      </c>
      <c r="E4" s="18">
        <f>IF(COUNT(K5:K24,O5:O24,S5:S24,W5:W24,AA5:AA14,AA18:AA27)=0,"",AVERAGE(K5:K24,O5:O24,S5:S24,W5:W24,AA5:AA14,AA18:AA27))</f>
        <v>16.64</v>
      </c>
      <c r="F4" s="19">
        <f t="shared" ref="F4:F8" si="0">IF(OR(C4="",D4="",E4=""),"",((D4-C4)/E4)*100)</f>
        <v>78.125</v>
      </c>
      <c r="G4" s="20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15"/>
      <c r="B5" t="s">
        <v>54</v>
      </c>
      <c r="C5" s="16">
        <f>IF(COUNT(K33:K52,O33:O52,S33:S52,W33:W52,AA33:AA42,AA46:AA55)=0,"",MIN(K33:K52,O33:O52,S33:S52,W33:W52,AA33:AA42,AA46:AA55))</f>
        <v>12</v>
      </c>
      <c r="D5" s="17">
        <f>IF(COUNT(K33:K52,O33:O52,S33:S52,W33:W52,AA33:AA42,AA46:AA55)=0,"",MAX(K33:K52,O33:O52,S33:S52,W33:W52,AA33:AA42,AA46:AA55))</f>
        <v>24</v>
      </c>
      <c r="E5" s="18">
        <f>IF(COUNT(K33:K52,O33:O52,S33:S52,W33:W52,AA33:AA42,AA46:AA55)=0,"",AVERAGE(K33:K52,O33:O52,S33:S52,W33:W52,AA33:AA42,AA46:AA55))</f>
        <v>17.48</v>
      </c>
      <c r="F5" s="19">
        <f t="shared" si="0"/>
        <v>68.649885583524</v>
      </c>
      <c r="G5" s="21"/>
      <c r="H5" s="21"/>
      <c r="I5" s="22">
        <v>1</v>
      </c>
      <c r="J5" s="21"/>
      <c r="K5" s="91">
        <v>17</v>
      </c>
      <c r="L5" s="21"/>
      <c r="M5" s="22">
        <v>1</v>
      </c>
      <c r="N5" s="24"/>
      <c r="O5" s="23">
        <v>17</v>
      </c>
      <c r="Q5" s="22">
        <v>1</v>
      </c>
      <c r="R5" s="24"/>
      <c r="S5" s="23">
        <v>15</v>
      </c>
      <c r="U5" s="22">
        <v>1</v>
      </c>
      <c r="V5" s="24"/>
      <c r="W5" s="23">
        <v>15</v>
      </c>
      <c r="Y5" s="22">
        <v>1</v>
      </c>
      <c r="Z5" s="24">
        <v>50</v>
      </c>
      <c r="AA5" s="23">
        <v>10</v>
      </c>
    </row>
    <row r="6" s="1" customFormat="1" spans="1:27">
      <c r="A6" s="15"/>
      <c r="B6" t="s">
        <v>55</v>
      </c>
      <c r="C6" s="16">
        <f>IF(COUNT(K61:K80,O61:O80,S61:S80,W61:W80,AA61:AA70,AA74:AA83)=0,"",MIN(K61:K80,O61:O80,S61:S80,W61:W80,AA61:AA70,AA74:AA83))</f>
        <v>10</v>
      </c>
      <c r="D6" s="17">
        <f>IF(COUNT(K61:K80,O61:O80,S61:S80,W61:W80,AA61:AA70,AA74:AA83)=0,"",MAX(K61:K80,O61:O80,S61:S80,W61:W80,AA61:AA70,AA74:AA83))</f>
        <v>23</v>
      </c>
      <c r="E6" s="18">
        <f>IF(COUNT(K61:K80,O61:O80,S61:S80,W61:W80,AA61:AA70,AA74:AA83)=0,"",AVERAGE(K61:K80,O61:O80,S61:S80,W61:W80,AA61:AA70,AA74:AA83))</f>
        <v>16.95</v>
      </c>
      <c r="F6" s="19">
        <f t="shared" si="0"/>
        <v>76.6961651917404</v>
      </c>
      <c r="G6" s="21"/>
      <c r="H6" s="21"/>
      <c r="I6" s="22">
        <v>2</v>
      </c>
      <c r="J6" s="21"/>
      <c r="K6" s="91">
        <v>16</v>
      </c>
      <c r="L6" s="21"/>
      <c r="M6" s="22">
        <v>2</v>
      </c>
      <c r="N6" s="24"/>
      <c r="O6" s="23">
        <v>18</v>
      </c>
      <c r="Q6" s="22">
        <v>2</v>
      </c>
      <c r="R6" s="24"/>
      <c r="S6" s="23">
        <v>15</v>
      </c>
      <c r="U6" s="22">
        <v>2</v>
      </c>
      <c r="V6" s="24"/>
      <c r="W6" s="23">
        <v>16</v>
      </c>
      <c r="Y6" s="22">
        <v>2</v>
      </c>
      <c r="Z6" s="24"/>
      <c r="AA6" s="23">
        <v>13</v>
      </c>
    </row>
    <row r="7" s="1" customFormat="1" spans="1:27">
      <c r="A7" s="15" t="s">
        <v>56</v>
      </c>
      <c r="B7" t="s">
        <v>57</v>
      </c>
      <c r="C7" s="16">
        <f>IF(COUNT(K89:K108,O89:O108,S89:S108,W89:W108,AA89:AA98,AA102:AA111)=0,"",MIN(K89:K108,O89:O108,S89:S108,W89:W108,AA89:AA98,AA102:AA111))</f>
        <v>14</v>
      </c>
      <c r="D7" s="17">
        <f>IF(COUNT(K89:K108,O89:O108,S89:S108,W89:W108,AA89:AA98,AA102:AA111)=0,"",MAX(K89:K108,O89:O108,S89:S108,W89:W108,AA89:AA98,AA102:AA111))</f>
        <v>24</v>
      </c>
      <c r="E7" s="18">
        <f>IF(COUNT(K89:K108,O89:O108,S89:S108,W89:W108,AA89:AA98,AA102:AA111)=0,"",AVERAGE(K89:K108,O89:O108,S89:S108,W89:W108,AA89:AA98,AA102:AA111))</f>
        <v>17.91</v>
      </c>
      <c r="F7" s="19">
        <f t="shared" si="0"/>
        <v>55.8347292015634</v>
      </c>
      <c r="G7" s="21"/>
      <c r="H7" s="21"/>
      <c r="I7" s="22">
        <v>3</v>
      </c>
      <c r="J7" s="21"/>
      <c r="K7" s="91">
        <v>17</v>
      </c>
      <c r="L7" s="21"/>
      <c r="M7" s="22">
        <v>3</v>
      </c>
      <c r="N7" s="24"/>
      <c r="O7" s="23">
        <v>20</v>
      </c>
      <c r="Q7" s="22">
        <v>3</v>
      </c>
      <c r="R7" s="24"/>
      <c r="S7" s="23">
        <v>14</v>
      </c>
      <c r="U7" s="22">
        <v>3</v>
      </c>
      <c r="V7" s="24"/>
      <c r="W7" s="23">
        <v>18</v>
      </c>
      <c r="Y7" s="22">
        <v>3</v>
      </c>
      <c r="Z7" s="24"/>
      <c r="AA7" s="23">
        <v>13</v>
      </c>
    </row>
    <row r="8" s="1" customFormat="1" ht="15.75" spans="1:27">
      <c r="A8" s="27"/>
      <c r="B8" s="28" t="s">
        <v>58</v>
      </c>
      <c r="C8" s="29">
        <f>IF(COUNT(K117:K136,O117:O136,S117:S136,W117:W136,AA117:AA126,AA130:AA139)=0,"",MIN(K117:K136,O117:O136,S117:S136,W117:W136,AA117:AA126,AA130:AA139))</f>
        <v>12</v>
      </c>
      <c r="D8" s="30">
        <f>IF(COUNT(K117:K136,O117:O136,S117:S136,W117:W136,AA117:AA126,AA130:AA139)=0,"",MAX(K117:K136,O117:O136,S117:S136,W117:W136,AA117:AA126,AA130:AA139))</f>
        <v>23</v>
      </c>
      <c r="E8" s="31">
        <f>IF(COUNT(K117:K136,O117:O136,S117:S136,W117:W136,AA117:AA126,AA130:AA139)=0,"",AVERAGE(K117:K136,O117:O136,S117:S136,W117:W136,AA117:AA126,AA130:AA139))</f>
        <v>16.66</v>
      </c>
      <c r="F8" s="32">
        <f t="shared" si="0"/>
        <v>66.0264105642257</v>
      </c>
      <c r="G8" s="21"/>
      <c r="H8" s="21"/>
      <c r="I8" s="22">
        <v>4</v>
      </c>
      <c r="J8" s="21"/>
      <c r="K8" s="91">
        <v>18</v>
      </c>
      <c r="L8" s="21"/>
      <c r="M8" s="22">
        <v>4</v>
      </c>
      <c r="N8" s="24"/>
      <c r="O8" s="23">
        <v>19</v>
      </c>
      <c r="Q8" s="22">
        <v>4</v>
      </c>
      <c r="R8" s="24"/>
      <c r="S8" s="23">
        <v>15</v>
      </c>
      <c r="U8" s="22">
        <v>4</v>
      </c>
      <c r="V8" s="24"/>
      <c r="W8" s="23">
        <v>19</v>
      </c>
      <c r="Y8" s="22">
        <v>4</v>
      </c>
      <c r="Z8" s="24"/>
      <c r="AA8" s="23">
        <v>15</v>
      </c>
    </row>
    <row r="9" s="1" customFormat="1" spans="1:27">
      <c r="A9" s="33"/>
      <c r="B9" s="34" t="s">
        <v>59</v>
      </c>
      <c r="C9" s="35"/>
      <c r="D9" s="36"/>
      <c r="E9" s="34"/>
      <c r="F9" s="37"/>
      <c r="G9" s="21"/>
      <c r="H9" s="21"/>
      <c r="I9" s="22">
        <v>5</v>
      </c>
      <c r="J9" s="21"/>
      <c r="K9" s="91">
        <v>20</v>
      </c>
      <c r="L9" s="21"/>
      <c r="M9" s="22">
        <v>5</v>
      </c>
      <c r="N9" s="24"/>
      <c r="O9" s="23">
        <v>20</v>
      </c>
      <c r="Q9" s="22">
        <v>5</v>
      </c>
      <c r="R9" s="24"/>
      <c r="S9" s="23">
        <v>17</v>
      </c>
      <c r="U9" s="22">
        <v>5</v>
      </c>
      <c r="V9" s="24"/>
      <c r="W9" s="23">
        <v>14</v>
      </c>
      <c r="Y9" s="22">
        <v>5</v>
      </c>
      <c r="Z9" s="24"/>
      <c r="AA9" s="23">
        <v>14</v>
      </c>
    </row>
    <row r="10" s="1" customFormat="1" spans="1:27">
      <c r="A10" s="38" t="s">
        <v>60</v>
      </c>
      <c r="B10" s="39"/>
      <c r="C10" s="39"/>
      <c r="D10" s="39"/>
      <c r="E10" s="40"/>
      <c r="G10" s="21"/>
      <c r="H10" s="21"/>
      <c r="I10" s="22">
        <v>6</v>
      </c>
      <c r="J10" s="21"/>
      <c r="K10" s="91">
        <v>18</v>
      </c>
      <c r="L10" s="21"/>
      <c r="M10" s="22">
        <v>6</v>
      </c>
      <c r="N10" s="24"/>
      <c r="O10" s="23">
        <v>20</v>
      </c>
      <c r="Q10" s="22">
        <v>6</v>
      </c>
      <c r="R10" s="24"/>
      <c r="S10" s="23">
        <v>17</v>
      </c>
      <c r="U10" s="22">
        <v>6</v>
      </c>
      <c r="V10" s="24"/>
      <c r="W10" s="23">
        <v>17</v>
      </c>
      <c r="Y10" s="22">
        <v>6</v>
      </c>
      <c r="Z10" s="24"/>
      <c r="AA10" s="23">
        <v>11</v>
      </c>
    </row>
    <row r="11" s="1" customFormat="1" ht="18.75" spans="1:27">
      <c r="A11" s="41" t="s">
        <v>61</v>
      </c>
      <c r="B11" s="42">
        <f>IF(COUNT(C4:C8)=0,"",MIN(C4:C8))</f>
        <v>10</v>
      </c>
      <c r="C11" s="43"/>
      <c r="D11" s="44" t="s">
        <v>62</v>
      </c>
      <c r="E11" s="45">
        <f>IF(COUNT(F4:F8)=0,"",MAX(F4:F8)-MIN(F4:F8))</f>
        <v>22.2902707984366</v>
      </c>
      <c r="G11" s="21"/>
      <c r="H11" s="21"/>
      <c r="I11" s="22">
        <v>7</v>
      </c>
      <c r="J11" s="21"/>
      <c r="K11" s="91">
        <v>18</v>
      </c>
      <c r="L11" s="21"/>
      <c r="M11" s="22">
        <v>7</v>
      </c>
      <c r="N11" s="24"/>
      <c r="O11" s="23">
        <v>17</v>
      </c>
      <c r="Q11" s="22">
        <v>7</v>
      </c>
      <c r="R11" s="24"/>
      <c r="S11" s="23">
        <v>18</v>
      </c>
      <c r="U11" s="22">
        <v>7</v>
      </c>
      <c r="V11" s="24"/>
      <c r="W11" s="23">
        <v>15</v>
      </c>
      <c r="Y11" s="22">
        <v>7</v>
      </c>
      <c r="Z11" s="24"/>
      <c r="AA11" s="23">
        <v>14</v>
      </c>
    </row>
    <row r="12" s="1" customFormat="1" ht="28.5" spans="1:27">
      <c r="A12" s="41" t="s">
        <v>63</v>
      </c>
      <c r="B12" s="42">
        <f>IF(COUNT(D4:D8)=0,"",MAX(D4:D8))</f>
        <v>24</v>
      </c>
      <c r="C12" s="43"/>
      <c r="D12" s="46" t="s">
        <v>16</v>
      </c>
      <c r="E12" s="47">
        <f>IF(OR(B15="",E11=""),"",B15-E11+20)</f>
        <v>28.6432910933527</v>
      </c>
      <c r="G12" s="21"/>
      <c r="H12" s="21"/>
      <c r="I12" s="22">
        <v>8</v>
      </c>
      <c r="J12" s="21"/>
      <c r="K12" s="91">
        <v>17</v>
      </c>
      <c r="L12" s="21"/>
      <c r="M12" s="22">
        <v>8</v>
      </c>
      <c r="N12" s="24"/>
      <c r="O12" s="23">
        <v>18</v>
      </c>
      <c r="Q12" s="22">
        <v>8</v>
      </c>
      <c r="R12" s="24"/>
      <c r="S12" s="23">
        <v>15</v>
      </c>
      <c r="U12" s="22">
        <v>8</v>
      </c>
      <c r="V12" s="24"/>
      <c r="W12" s="23">
        <v>15</v>
      </c>
      <c r="Y12" s="22">
        <v>8</v>
      </c>
      <c r="Z12" s="24"/>
      <c r="AA12" s="23">
        <v>15</v>
      </c>
    </row>
    <row r="13" s="1" customFormat="1" ht="28.5" spans="1:27">
      <c r="A13" s="41" t="s">
        <v>64</v>
      </c>
      <c r="B13" s="42">
        <f>IF(COUNT(E4:E8)=0,"",AVERAGE(E4:E8))</f>
        <v>17.128</v>
      </c>
      <c r="C13" s="43"/>
      <c r="D13" s="48" t="s">
        <v>65</v>
      </c>
      <c r="E13" s="49" t="str">
        <f>IF(COUNT(F4:F8)=0,"",INDEX(B4:B8,MATCH(MIN(F4:F8),F4:F8,0)))</f>
        <v>32 mm gold spiral</v>
      </c>
      <c r="G13" s="21"/>
      <c r="H13" s="21"/>
      <c r="I13" s="22">
        <v>9</v>
      </c>
      <c r="J13" s="21"/>
      <c r="K13" s="91">
        <v>22</v>
      </c>
      <c r="L13" s="21"/>
      <c r="M13" s="22">
        <v>9</v>
      </c>
      <c r="N13" s="24"/>
      <c r="O13" s="23">
        <v>18</v>
      </c>
      <c r="Q13" s="22">
        <v>9</v>
      </c>
      <c r="R13" s="24"/>
      <c r="S13" s="23">
        <v>16</v>
      </c>
      <c r="U13" s="22">
        <v>9</v>
      </c>
      <c r="V13" s="24"/>
      <c r="W13" s="23">
        <v>16</v>
      </c>
      <c r="Y13" s="22">
        <v>9</v>
      </c>
      <c r="Z13" s="24"/>
      <c r="AA13" s="23">
        <v>14</v>
      </c>
    </row>
    <row r="14" s="1" customFormat="1" ht="28.5" spans="1:27">
      <c r="A14" s="50" t="s">
        <v>66</v>
      </c>
      <c r="B14" s="51">
        <f>IF(COUNT(F4:F8)=0,"",AVERAGE(F4:F8))</f>
        <v>69.0664381082107</v>
      </c>
      <c r="C14" s="43"/>
      <c r="D14" s="48" t="s">
        <v>67</v>
      </c>
      <c r="E14" s="49" t="str">
        <f>IF(COUNT(F4:F8)=0,"",INDEX(B4:B8,MATCH(MAX(F4:F8),F4:F8,0)))</f>
        <v>26 mm black</v>
      </c>
      <c r="G14" s="21"/>
      <c r="H14" s="21"/>
      <c r="I14" s="22">
        <v>10</v>
      </c>
      <c r="J14" s="21"/>
      <c r="K14" s="91">
        <v>16</v>
      </c>
      <c r="L14" s="21"/>
      <c r="M14" s="22">
        <v>10</v>
      </c>
      <c r="N14" s="24"/>
      <c r="O14" s="23">
        <v>17</v>
      </c>
      <c r="Q14" s="22">
        <v>10</v>
      </c>
      <c r="R14" s="24"/>
      <c r="S14" s="23">
        <v>16</v>
      </c>
      <c r="U14" s="22">
        <v>10</v>
      </c>
      <c r="V14" s="24"/>
      <c r="W14" s="23">
        <v>14</v>
      </c>
      <c r="Y14" s="52">
        <v>10</v>
      </c>
      <c r="Z14" s="53"/>
      <c r="AA14" s="54">
        <v>12</v>
      </c>
    </row>
    <row r="15" s="1" customFormat="1" ht="19.5" spans="1:27">
      <c r="A15" s="55" t="s">
        <v>68</v>
      </c>
      <c r="B15" s="56">
        <f>IF(B14="","",100-B14)</f>
        <v>30.9335618917893</v>
      </c>
      <c r="C15" s="57"/>
      <c r="D15" s="58"/>
      <c r="E15" s="59"/>
      <c r="G15" s="21"/>
      <c r="H15" s="21"/>
      <c r="I15" s="22">
        <v>11</v>
      </c>
      <c r="J15" s="21"/>
      <c r="K15" s="91">
        <v>18</v>
      </c>
      <c r="L15" s="21"/>
      <c r="M15" s="22">
        <v>11</v>
      </c>
      <c r="N15" s="24"/>
      <c r="O15" s="23">
        <v>20</v>
      </c>
      <c r="Q15" s="22">
        <v>11</v>
      </c>
      <c r="R15" s="24"/>
      <c r="S15" s="23">
        <v>15</v>
      </c>
      <c r="U15" s="22">
        <v>11</v>
      </c>
      <c r="V15" s="24"/>
      <c r="W15" s="23">
        <v>19</v>
      </c>
      <c r="AA15" s="60">
        <f>IF(COUNT(AA5:AA14)=0,"",AVERAGE(AA5:AA14))</f>
        <v>13.1</v>
      </c>
    </row>
    <row r="16" s="1" customFormat="1" spans="1:27">
      <c r="G16" s="21"/>
      <c r="H16" s="21" t="s">
        <v>118</v>
      </c>
      <c r="I16" s="22">
        <v>12</v>
      </c>
      <c r="J16" s="21"/>
      <c r="K16" s="91">
        <v>23</v>
      </c>
      <c r="L16" s="21"/>
      <c r="M16" s="22">
        <v>12</v>
      </c>
      <c r="N16" s="24"/>
      <c r="O16" s="23">
        <v>21</v>
      </c>
      <c r="Q16" s="22">
        <v>12</v>
      </c>
      <c r="R16" s="24"/>
      <c r="S16" s="23">
        <v>17</v>
      </c>
      <c r="U16" s="22">
        <v>12</v>
      </c>
      <c r="V16" s="24"/>
      <c r="W16" s="23">
        <v>16</v>
      </c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/>
      <c r="K17" s="91">
        <v>19</v>
      </c>
      <c r="L17" s="21"/>
      <c r="M17" s="22">
        <v>13</v>
      </c>
      <c r="N17" s="24"/>
      <c r="O17" s="23">
        <v>20</v>
      </c>
      <c r="Q17" s="22">
        <v>13</v>
      </c>
      <c r="R17" s="24"/>
      <c r="S17" s="23">
        <v>19</v>
      </c>
      <c r="U17" s="22">
        <v>13</v>
      </c>
      <c r="V17" s="24"/>
      <c r="W17" s="23">
        <v>18</v>
      </c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/>
      <c r="K18" s="91">
        <v>20</v>
      </c>
      <c r="L18" s="21"/>
      <c r="M18" s="22">
        <v>14</v>
      </c>
      <c r="N18" s="24"/>
      <c r="O18" s="23">
        <v>20</v>
      </c>
      <c r="Q18" s="22">
        <v>14</v>
      </c>
      <c r="R18" s="24"/>
      <c r="S18" s="23">
        <v>17</v>
      </c>
      <c r="U18" s="22">
        <v>14</v>
      </c>
      <c r="V18" s="24"/>
      <c r="W18" s="23">
        <v>15</v>
      </c>
      <c r="Y18" s="22">
        <v>1</v>
      </c>
      <c r="Z18" s="24"/>
      <c r="AA18" s="23">
        <v>12</v>
      </c>
    </row>
    <row r="19" s="1" customFormat="1" spans="1:27">
      <c r="A19" s="66" t="s">
        <v>50</v>
      </c>
      <c r="B19" s="67">
        <f>K25</f>
        <v>19.35</v>
      </c>
      <c r="C19" s="67">
        <f>O25</f>
        <v>19.2</v>
      </c>
      <c r="D19" s="67">
        <f>S25</f>
        <v>15.4</v>
      </c>
      <c r="E19" s="67">
        <f>W25</f>
        <v>16.25</v>
      </c>
      <c r="F19" s="68">
        <f>AA28</f>
        <v>12.9</v>
      </c>
      <c r="G19" s="69">
        <f>AA15</f>
        <v>13.1</v>
      </c>
      <c r="H19" s="21"/>
      <c r="I19" s="22">
        <v>15</v>
      </c>
      <c r="J19" s="21"/>
      <c r="K19" s="91">
        <v>20</v>
      </c>
      <c r="L19" s="21"/>
      <c r="M19" s="22">
        <v>15</v>
      </c>
      <c r="N19" s="24"/>
      <c r="O19" s="23">
        <v>20</v>
      </c>
      <c r="Q19" s="22">
        <v>15</v>
      </c>
      <c r="R19" s="24"/>
      <c r="S19" s="23">
        <v>15</v>
      </c>
      <c r="U19" s="22">
        <v>15</v>
      </c>
      <c r="V19" s="24"/>
      <c r="W19" s="23">
        <v>15</v>
      </c>
      <c r="Y19" s="22">
        <v>2</v>
      </c>
      <c r="Z19" s="24"/>
      <c r="AA19" s="23">
        <v>13</v>
      </c>
    </row>
    <row r="20" s="1" customFormat="1" spans="1:27">
      <c r="A20" s="66" t="s">
        <v>54</v>
      </c>
      <c r="B20" s="67">
        <f>K53</f>
        <v>20.8</v>
      </c>
      <c r="C20" s="67">
        <f>O53</f>
        <v>19.65</v>
      </c>
      <c r="D20" s="67">
        <f>S53</f>
        <v>15.5</v>
      </c>
      <c r="E20" s="67">
        <f>W53</f>
        <v>17.1</v>
      </c>
      <c r="F20" s="68">
        <f>AA56</f>
        <v>13.8</v>
      </c>
      <c r="G20" s="69">
        <f>AA43</f>
        <v>14.9</v>
      </c>
      <c r="H20" s="21"/>
      <c r="I20" s="22">
        <v>16</v>
      </c>
      <c r="J20" s="21"/>
      <c r="K20" s="91">
        <v>22</v>
      </c>
      <c r="L20" s="21"/>
      <c r="M20" s="22">
        <v>16</v>
      </c>
      <c r="N20" s="24"/>
      <c r="O20" s="23">
        <v>16</v>
      </c>
      <c r="Q20" s="22">
        <v>16</v>
      </c>
      <c r="R20" s="24"/>
      <c r="S20" s="23">
        <v>14</v>
      </c>
      <c r="U20" s="22">
        <v>16</v>
      </c>
      <c r="V20" s="24"/>
      <c r="W20" s="23">
        <v>17</v>
      </c>
      <c r="Y20" s="22">
        <v>3</v>
      </c>
      <c r="Z20" s="24"/>
      <c r="AA20" s="23">
        <v>14</v>
      </c>
    </row>
    <row r="21" s="1" customFormat="1" spans="1:27">
      <c r="A21" s="66" t="s">
        <v>55</v>
      </c>
      <c r="B21" s="67">
        <f>K81</f>
        <v>20.2</v>
      </c>
      <c r="C21" s="67">
        <f>O81</f>
        <v>18.85</v>
      </c>
      <c r="D21" s="67">
        <f>S81</f>
        <v>15.35</v>
      </c>
      <c r="E21" s="67">
        <f>W81</f>
        <v>16.4</v>
      </c>
      <c r="F21" s="68">
        <f>AA84</f>
        <v>13.1</v>
      </c>
      <c r="G21" s="69">
        <f>AA71</f>
        <v>14.8</v>
      </c>
      <c r="H21" s="21"/>
      <c r="I21" s="22">
        <v>17</v>
      </c>
      <c r="J21" s="21"/>
      <c r="K21" s="91">
        <v>22</v>
      </c>
      <c r="L21" s="21"/>
      <c r="M21" s="22">
        <v>17</v>
      </c>
      <c r="N21" s="24"/>
      <c r="O21" s="23">
        <v>22</v>
      </c>
      <c r="Q21" s="22">
        <v>17</v>
      </c>
      <c r="R21" s="24"/>
      <c r="S21" s="23">
        <v>15</v>
      </c>
      <c r="U21" s="22">
        <v>17</v>
      </c>
      <c r="V21" s="24"/>
      <c r="W21" s="23">
        <v>17</v>
      </c>
      <c r="Y21" s="22">
        <v>4</v>
      </c>
      <c r="Z21" s="24"/>
      <c r="AA21" s="23">
        <v>15</v>
      </c>
    </row>
    <row r="22" s="1" customFormat="1" spans="1:27">
      <c r="A22" s="66" t="s">
        <v>57</v>
      </c>
      <c r="B22" s="67">
        <f>K109</f>
        <v>20.5</v>
      </c>
      <c r="C22" s="67">
        <f>O109</f>
        <v>19.6</v>
      </c>
      <c r="D22" s="67">
        <f>S109</f>
        <v>16.25</v>
      </c>
      <c r="E22" s="67">
        <f>W109</f>
        <v>17.75</v>
      </c>
      <c r="F22" s="68">
        <f>AA112</f>
        <v>15.5</v>
      </c>
      <c r="G22" s="69">
        <f>AA99</f>
        <v>15.4</v>
      </c>
      <c r="H22" s="21"/>
      <c r="I22" s="22">
        <v>18</v>
      </c>
      <c r="J22" s="21"/>
      <c r="K22" s="91">
        <v>22</v>
      </c>
      <c r="L22" s="21"/>
      <c r="M22" s="22">
        <v>18</v>
      </c>
      <c r="N22" s="24"/>
      <c r="O22" s="23">
        <v>21</v>
      </c>
      <c r="Q22" s="22">
        <v>18</v>
      </c>
      <c r="R22" s="24"/>
      <c r="S22" s="23">
        <v>12</v>
      </c>
      <c r="U22" s="22">
        <v>18</v>
      </c>
      <c r="V22" s="24"/>
      <c r="W22" s="23">
        <v>15</v>
      </c>
      <c r="Y22" s="22">
        <v>5</v>
      </c>
      <c r="Z22" s="24"/>
      <c r="AA22" s="23">
        <v>11</v>
      </c>
    </row>
    <row r="23" s="1" customFormat="1" ht="15.75" spans="1:27">
      <c r="A23" s="70" t="s">
        <v>58</v>
      </c>
      <c r="B23" s="71">
        <f>K137</f>
        <v>18.7</v>
      </c>
      <c r="C23" s="71">
        <f>O137</f>
        <v>17.65</v>
      </c>
      <c r="D23" s="71">
        <f>S137</f>
        <v>15.45</v>
      </c>
      <c r="E23" s="71">
        <f>W137</f>
        <v>17.1</v>
      </c>
      <c r="F23" s="72">
        <f>AA140</f>
        <v>14</v>
      </c>
      <c r="G23" s="73">
        <f>AA127</f>
        <v>14.8</v>
      </c>
      <c r="H23" s="21"/>
      <c r="I23" s="22">
        <v>19</v>
      </c>
      <c r="J23" s="21"/>
      <c r="K23" s="91">
        <v>21</v>
      </c>
      <c r="L23" s="21"/>
      <c r="M23" s="22">
        <v>19</v>
      </c>
      <c r="N23" s="24"/>
      <c r="O23" s="23">
        <v>20</v>
      </c>
      <c r="Q23" s="22">
        <v>19</v>
      </c>
      <c r="R23" s="24"/>
      <c r="S23" s="23">
        <v>14</v>
      </c>
      <c r="U23" s="22">
        <v>19</v>
      </c>
      <c r="V23" s="24"/>
      <c r="W23" s="23">
        <v>18</v>
      </c>
      <c r="Y23" s="22">
        <v>6</v>
      </c>
      <c r="Z23" s="24"/>
      <c r="AA23" s="23">
        <v>14</v>
      </c>
    </row>
    <row r="24" s="1" customFormat="1" spans="1:27">
      <c r="G24" s="21"/>
      <c r="H24" s="21"/>
      <c r="I24" s="52">
        <v>20</v>
      </c>
      <c r="J24" s="74"/>
      <c r="K24" s="94">
        <v>21</v>
      </c>
      <c r="L24"/>
      <c r="M24" s="52">
        <v>20</v>
      </c>
      <c r="N24" s="53"/>
      <c r="O24" s="54">
        <v>20</v>
      </c>
      <c r="Q24" s="52">
        <v>20</v>
      </c>
      <c r="R24" s="53"/>
      <c r="S24" s="54">
        <v>12</v>
      </c>
      <c r="U24" s="52">
        <v>20</v>
      </c>
      <c r="V24" s="53"/>
      <c r="W24" s="54">
        <v>16</v>
      </c>
      <c r="Y24" s="22">
        <v>7</v>
      </c>
      <c r="Z24" s="24"/>
      <c r="AA24" s="23">
        <v>11</v>
      </c>
    </row>
    <row r="25" s="1" customFormat="1" ht="30" spans="1:27">
      <c r="A25" s="76" t="s">
        <v>77</v>
      </c>
      <c r="B25" s="77" t="s">
        <v>78</v>
      </c>
      <c r="C25" s="77" t="s">
        <v>79</v>
      </c>
      <c r="D25" s="77" t="s">
        <v>80</v>
      </c>
      <c r="E25" s="77" t="s">
        <v>79</v>
      </c>
      <c r="F25" s="78" t="s">
        <v>81</v>
      </c>
      <c r="G25" s="79" t="s">
        <v>82</v>
      </c>
      <c r="K25" s="80">
        <f>IF(COUNT(K5:K24)=0,"",AVERAGE(K5:K24))</f>
        <v>19.35</v>
      </c>
      <c r="L25" s="80"/>
      <c r="M25" s="80"/>
      <c r="N25" s="80"/>
      <c r="O25" s="80">
        <f>IF(COUNT(O5:O24)=0,"",AVERAGE(O5:O24))</f>
        <v>19.2</v>
      </c>
      <c r="P25" s="80"/>
      <c r="Q25" s="80"/>
      <c r="R25" s="80"/>
      <c r="S25" s="80">
        <f>IF(COUNT(S5:S24)=0,"",AVERAGE(S5:S24))</f>
        <v>15.4</v>
      </c>
      <c r="T25" s="80"/>
      <c r="U25" s="80"/>
      <c r="V25" s="80"/>
      <c r="W25" s="80">
        <f>IF(COUNT(W5:W24)=0,"",AVERAGE(W5:W24))</f>
        <v>16.25</v>
      </c>
      <c r="Y25" s="22">
        <v>8</v>
      </c>
      <c r="Z25" s="24"/>
      <c r="AA25" s="23">
        <v>13</v>
      </c>
    </row>
    <row r="26" s="1" customFormat="1" spans="1:27">
      <c r="A26" s="15" t="s">
        <v>50</v>
      </c>
      <c r="B26" s="96" t="s">
        <v>119</v>
      </c>
      <c r="C26" s="68">
        <v>5</v>
      </c>
      <c r="D26" s="96" t="s">
        <v>115</v>
      </c>
      <c r="E26" s="68">
        <v>3</v>
      </c>
      <c r="F26" s="81">
        <f>((23-11)/E4)*100</f>
        <v>72.1153846153846</v>
      </c>
      <c r="G26" s="82">
        <f>((15-10)/E4)*100</f>
        <v>30.0480769230769</v>
      </c>
      <c r="Y26" s="22">
        <v>9</v>
      </c>
      <c r="Z26" s="24"/>
      <c r="AA26" s="23">
        <v>14</v>
      </c>
    </row>
    <row r="27" s="1" customFormat="1" spans="1:27">
      <c r="A27" s="15" t="s">
        <v>54</v>
      </c>
      <c r="B27" s="96" t="s">
        <v>120</v>
      </c>
      <c r="C27" s="68">
        <v>5</v>
      </c>
      <c r="D27" s="96" t="s">
        <v>121</v>
      </c>
      <c r="E27" s="68">
        <v>3</v>
      </c>
      <c r="F27" s="81">
        <f>((24-13)/E5)*100</f>
        <v>62.929061784897</v>
      </c>
      <c r="G27" s="82">
        <f>((16-11)/E5)*100</f>
        <v>28.604118993135</v>
      </c>
      <c r="J27" s="83">
        <f>(K25+O25+S25+W25+AA15+AA28)/6</f>
        <v>16.0333333333333</v>
      </c>
      <c r="Y27" s="52">
        <v>10</v>
      </c>
      <c r="Z27" s="53"/>
      <c r="AA27" s="54">
        <v>12</v>
      </c>
    </row>
    <row r="28" s="1" customFormat="1" spans="1:27">
      <c r="A28" s="15" t="s">
        <v>55</v>
      </c>
      <c r="B28" s="96" t="s">
        <v>122</v>
      </c>
      <c r="C28" s="68">
        <v>5</v>
      </c>
      <c r="D28" s="96" t="s">
        <v>114</v>
      </c>
      <c r="E28" s="68">
        <v>2</v>
      </c>
      <c r="F28" s="81">
        <f>((23-13)/E6)*100</f>
        <v>58.9970501474926</v>
      </c>
      <c r="G28" s="82">
        <f>((18-10)/E6)*100</f>
        <v>47.1976401179941</v>
      </c>
      <c r="AA28" s="60">
        <f>IF(COUNT(AA18:AA27)=0,"",AVERAGE(AA18:AA27))</f>
        <v>12.9</v>
      </c>
    </row>
    <row r="29" spans="1:27">
      <c r="A29" s="15" t="s">
        <v>57</v>
      </c>
      <c r="B29" s="96" t="s">
        <v>123</v>
      </c>
      <c r="C29" s="68">
        <v>6</v>
      </c>
      <c r="D29" s="96" t="s">
        <v>90</v>
      </c>
      <c r="E29" s="68">
        <v>2</v>
      </c>
      <c r="F29" s="81">
        <f>((24-14)/E7)*100</f>
        <v>55.8347292015634</v>
      </c>
      <c r="G29" s="82">
        <f>((18-14)/E7)*100</f>
        <v>22.3338916806253</v>
      </c>
    </row>
    <row r="30" s="1" customFormat="1" spans="1:27">
      <c r="A30" s="84" t="s">
        <v>58</v>
      </c>
      <c r="B30" s="97"/>
      <c r="C30" s="85">
        <v>6</v>
      </c>
      <c r="D30" s="97"/>
      <c r="E30" s="85">
        <v>3</v>
      </c>
      <c r="F30" s="86">
        <f>((20-14)/E8)*100</f>
        <v>36.0144057623049</v>
      </c>
      <c r="G30" s="87">
        <f>((17-14)/E8)*100</f>
        <v>18.0072028811525</v>
      </c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/>
      <c r="I33" s="22">
        <v>1</v>
      </c>
      <c r="J33" s="21"/>
      <c r="K33" s="91">
        <v>16</v>
      </c>
      <c r="L33" s="21"/>
      <c r="M33" s="22">
        <v>1</v>
      </c>
      <c r="N33" s="24"/>
      <c r="O33" s="23">
        <v>16</v>
      </c>
      <c r="Q33" s="22">
        <v>1</v>
      </c>
      <c r="R33" s="24"/>
      <c r="S33" s="23">
        <v>18</v>
      </c>
      <c r="U33" s="22">
        <v>1</v>
      </c>
      <c r="V33" s="24"/>
      <c r="W33" s="23">
        <v>17</v>
      </c>
      <c r="Y33" s="22">
        <v>1</v>
      </c>
      <c r="Z33" s="24"/>
      <c r="AA33" s="23">
        <v>14</v>
      </c>
    </row>
    <row r="34" s="1" customFormat="1" spans="7:27">
      <c r="G34" s="21"/>
      <c r="H34" s="21"/>
      <c r="I34" s="22">
        <v>2</v>
      </c>
      <c r="J34" s="21"/>
      <c r="K34" s="91">
        <v>18</v>
      </c>
      <c r="L34" s="21"/>
      <c r="M34" s="22">
        <v>2</v>
      </c>
      <c r="N34" s="24"/>
      <c r="O34" s="23">
        <v>22</v>
      </c>
      <c r="Q34" s="22">
        <v>2</v>
      </c>
      <c r="R34" s="24"/>
      <c r="S34" s="23">
        <v>17</v>
      </c>
      <c r="U34" s="22">
        <v>2</v>
      </c>
      <c r="V34" s="24"/>
      <c r="W34" s="23">
        <v>14</v>
      </c>
      <c r="Y34" s="22">
        <v>2</v>
      </c>
      <c r="Z34" s="24"/>
      <c r="AA34" s="23">
        <v>16</v>
      </c>
    </row>
    <row r="35" s="1" customFormat="1" spans="7:27">
      <c r="G35" s="21"/>
      <c r="H35" s="21"/>
      <c r="I35" s="22">
        <v>3</v>
      </c>
      <c r="J35" s="21"/>
      <c r="K35" s="91">
        <v>21</v>
      </c>
      <c r="L35" s="21"/>
      <c r="M35" s="22">
        <v>3</v>
      </c>
      <c r="N35" s="24"/>
      <c r="O35" s="23">
        <v>18</v>
      </c>
      <c r="Q35" s="22">
        <v>3</v>
      </c>
      <c r="R35" s="24"/>
      <c r="S35" s="23">
        <v>15</v>
      </c>
      <c r="U35" s="22">
        <v>3</v>
      </c>
      <c r="V35" s="24"/>
      <c r="W35" s="23">
        <v>18</v>
      </c>
      <c r="Y35" s="22">
        <v>3</v>
      </c>
      <c r="Z35" s="24"/>
      <c r="AA35" s="23">
        <v>15</v>
      </c>
    </row>
    <row r="36" s="1" customFormat="1" spans="7:27">
      <c r="G36" s="21"/>
      <c r="H36" s="21"/>
      <c r="I36" s="22">
        <v>4</v>
      </c>
      <c r="J36" s="21"/>
      <c r="K36" s="91">
        <v>17</v>
      </c>
      <c r="L36" s="21"/>
      <c r="M36" s="22">
        <v>4</v>
      </c>
      <c r="N36" s="24"/>
      <c r="O36" s="23">
        <v>22</v>
      </c>
      <c r="Q36" s="22">
        <v>4</v>
      </c>
      <c r="R36" s="24"/>
      <c r="S36" s="23">
        <v>14</v>
      </c>
      <c r="U36" s="22">
        <v>4</v>
      </c>
      <c r="V36" s="24"/>
      <c r="W36" s="23">
        <v>19</v>
      </c>
      <c r="Y36" s="22">
        <v>4</v>
      </c>
      <c r="Z36" s="24"/>
      <c r="AA36" s="23">
        <v>15</v>
      </c>
    </row>
    <row r="37" s="1" customFormat="1" spans="7:27">
      <c r="G37" s="21"/>
      <c r="H37" s="21"/>
      <c r="I37" s="22">
        <v>5</v>
      </c>
      <c r="J37" s="21"/>
      <c r="K37" s="91">
        <v>20</v>
      </c>
      <c r="L37" s="21"/>
      <c r="M37" s="22">
        <v>5</v>
      </c>
      <c r="N37" s="24"/>
      <c r="O37" s="23">
        <v>19</v>
      </c>
      <c r="Q37" s="22">
        <v>5</v>
      </c>
      <c r="R37" s="24"/>
      <c r="S37" s="23">
        <v>13</v>
      </c>
      <c r="U37" s="22">
        <v>5</v>
      </c>
      <c r="V37" s="24"/>
      <c r="W37" s="23">
        <v>18</v>
      </c>
      <c r="Y37" s="22">
        <v>5</v>
      </c>
      <c r="Z37" s="24"/>
      <c r="AA37" s="23">
        <v>14</v>
      </c>
    </row>
    <row r="38" s="1" customFormat="1" spans="7:27">
      <c r="G38" s="21"/>
      <c r="H38" s="21"/>
      <c r="I38" s="22">
        <v>6</v>
      </c>
      <c r="J38" s="21"/>
      <c r="K38" s="91">
        <v>21</v>
      </c>
      <c r="L38" s="21"/>
      <c r="M38" s="22">
        <v>6</v>
      </c>
      <c r="N38" s="24"/>
      <c r="O38" s="23">
        <v>20</v>
      </c>
      <c r="Q38" s="22">
        <v>6</v>
      </c>
      <c r="R38" s="24"/>
      <c r="S38" s="23">
        <v>13</v>
      </c>
      <c r="U38" s="22">
        <v>6</v>
      </c>
      <c r="V38" s="24"/>
      <c r="W38" s="23">
        <v>21</v>
      </c>
      <c r="Y38" s="22">
        <v>6</v>
      </c>
      <c r="Z38" s="24"/>
      <c r="AA38" s="23">
        <v>16</v>
      </c>
    </row>
    <row r="39" s="1" customFormat="1" spans="7:27">
      <c r="G39" s="21"/>
      <c r="H39" s="21"/>
      <c r="I39" s="22">
        <v>7</v>
      </c>
      <c r="J39" s="21"/>
      <c r="K39" s="91">
        <v>23</v>
      </c>
      <c r="L39" s="21"/>
      <c r="M39" s="22">
        <v>7</v>
      </c>
      <c r="N39" s="24"/>
      <c r="O39" s="23">
        <v>18</v>
      </c>
      <c r="Q39" s="22">
        <v>7</v>
      </c>
      <c r="R39" s="24"/>
      <c r="S39" s="23">
        <v>14</v>
      </c>
      <c r="U39" s="22">
        <v>7</v>
      </c>
      <c r="V39" s="24"/>
      <c r="W39" s="23">
        <v>20</v>
      </c>
      <c r="Y39" s="22">
        <v>7</v>
      </c>
      <c r="Z39" s="24"/>
      <c r="AA39" s="23">
        <v>16</v>
      </c>
    </row>
    <row r="40" s="1" customFormat="1" spans="7:27">
      <c r="G40" s="21"/>
      <c r="H40" s="21"/>
      <c r="I40" s="22">
        <v>8</v>
      </c>
      <c r="J40" s="21"/>
      <c r="K40" s="91">
        <v>22</v>
      </c>
      <c r="L40" s="21"/>
      <c r="M40" s="22">
        <v>8</v>
      </c>
      <c r="N40" s="24"/>
      <c r="O40" s="23">
        <v>20</v>
      </c>
      <c r="Q40" s="22">
        <v>8</v>
      </c>
      <c r="R40" s="24"/>
      <c r="S40" s="23">
        <v>15</v>
      </c>
      <c r="U40" s="22">
        <v>8</v>
      </c>
      <c r="V40" s="24"/>
      <c r="W40" s="23">
        <v>18</v>
      </c>
      <c r="Y40" s="22">
        <v>8</v>
      </c>
      <c r="Z40" s="24"/>
      <c r="AA40" s="23">
        <v>14</v>
      </c>
    </row>
    <row r="41" s="1" customFormat="1" spans="7:27">
      <c r="G41" s="21"/>
      <c r="H41" s="21"/>
      <c r="I41" s="22">
        <v>9</v>
      </c>
      <c r="J41" s="21"/>
      <c r="K41" s="91">
        <v>23</v>
      </c>
      <c r="L41" s="21"/>
      <c r="M41" s="22">
        <v>9</v>
      </c>
      <c r="N41" s="24"/>
      <c r="O41" s="23">
        <v>19</v>
      </c>
      <c r="Q41" s="22">
        <v>9</v>
      </c>
      <c r="R41" s="24"/>
      <c r="S41" s="23">
        <v>18</v>
      </c>
      <c r="U41" s="22">
        <v>9</v>
      </c>
      <c r="V41" s="24"/>
      <c r="W41" s="23">
        <v>15</v>
      </c>
      <c r="Y41" s="22">
        <v>9</v>
      </c>
      <c r="Z41" s="24"/>
      <c r="AA41" s="23">
        <v>15</v>
      </c>
    </row>
    <row r="42" s="1" customFormat="1" spans="7:27">
      <c r="G42" s="21"/>
      <c r="H42" s="21"/>
      <c r="I42" s="22">
        <v>10</v>
      </c>
      <c r="J42" s="21"/>
      <c r="K42" s="91">
        <v>20</v>
      </c>
      <c r="L42" s="21"/>
      <c r="M42" s="22">
        <v>10</v>
      </c>
      <c r="N42" s="24"/>
      <c r="O42" s="23">
        <v>17</v>
      </c>
      <c r="Q42" s="22">
        <v>10</v>
      </c>
      <c r="R42" s="24"/>
      <c r="S42" s="23">
        <v>18</v>
      </c>
      <c r="U42" s="22">
        <v>10</v>
      </c>
      <c r="V42" s="24"/>
      <c r="W42" s="23">
        <v>17</v>
      </c>
      <c r="Y42" s="52">
        <v>10</v>
      </c>
      <c r="Z42" s="53"/>
      <c r="AA42" s="54">
        <v>14</v>
      </c>
    </row>
    <row r="43" s="1" customFormat="1" spans="7:27">
      <c r="G43" s="21"/>
      <c r="H43" s="21"/>
      <c r="I43" s="22">
        <v>11</v>
      </c>
      <c r="J43" s="21"/>
      <c r="K43" s="91">
        <v>15</v>
      </c>
      <c r="L43" s="21"/>
      <c r="M43" s="22">
        <v>11</v>
      </c>
      <c r="N43" s="24"/>
      <c r="O43" s="23">
        <v>23</v>
      </c>
      <c r="Q43" s="22">
        <v>11</v>
      </c>
      <c r="R43" s="24"/>
      <c r="S43" s="23">
        <v>17</v>
      </c>
      <c r="U43" s="22">
        <v>11</v>
      </c>
      <c r="V43" s="24"/>
      <c r="W43" s="23">
        <v>17</v>
      </c>
      <c r="AA43">
        <f>IF(COUNT(AA33:AA42)=0,"",AVERAGE(AA33:AA42))</f>
        <v>14.9</v>
      </c>
    </row>
    <row r="44" s="1" customFormat="1" spans="7:27">
      <c r="G44" s="21" t="s">
        <v>124</v>
      </c>
      <c r="H44" s="21"/>
      <c r="I44" s="22">
        <v>12</v>
      </c>
      <c r="J44" s="21"/>
      <c r="K44" s="91">
        <v>23</v>
      </c>
      <c r="L44" s="21"/>
      <c r="M44" s="22">
        <v>12</v>
      </c>
      <c r="N44" s="24"/>
      <c r="O44" s="23">
        <v>21</v>
      </c>
      <c r="Q44" s="22">
        <v>12</v>
      </c>
      <c r="R44" s="24"/>
      <c r="S44" s="23">
        <v>17</v>
      </c>
      <c r="U44" s="22">
        <v>12</v>
      </c>
      <c r="V44" s="24"/>
      <c r="W44" s="23">
        <v>14</v>
      </c>
      <c r="Y44" s="88" t="s">
        <v>69</v>
      </c>
      <c r="Z44" s="92"/>
      <c r="AA44" s="93"/>
    </row>
    <row r="45" s="1" customFormat="1" ht="28.5" spans="7:27">
      <c r="G45" s="21" t="s">
        <v>124</v>
      </c>
      <c r="H45" s="21"/>
      <c r="I45" s="22">
        <v>13</v>
      </c>
      <c r="J45" s="21"/>
      <c r="K45" s="91">
        <v>24</v>
      </c>
      <c r="L45" s="21"/>
      <c r="M45" s="22">
        <v>13</v>
      </c>
      <c r="N45" s="24"/>
      <c r="O45" s="23">
        <v>20</v>
      </c>
      <c r="Q45" s="22">
        <v>13</v>
      </c>
      <c r="R45" s="24"/>
      <c r="S45" s="23">
        <v>14</v>
      </c>
      <c r="U45" s="22">
        <v>13</v>
      </c>
      <c r="V45" s="24"/>
      <c r="W45" s="23">
        <v>20</v>
      </c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/>
      <c r="K46" s="91">
        <v>23</v>
      </c>
      <c r="L46" s="21"/>
      <c r="M46" s="22">
        <v>14</v>
      </c>
      <c r="N46" s="24"/>
      <c r="O46" s="23">
        <v>23</v>
      </c>
      <c r="Q46" s="22">
        <v>14</v>
      </c>
      <c r="R46" s="24"/>
      <c r="S46" s="23">
        <v>13</v>
      </c>
      <c r="U46" s="22">
        <v>14</v>
      </c>
      <c r="V46" s="24"/>
      <c r="W46" s="23">
        <v>18</v>
      </c>
      <c r="Y46" s="22">
        <v>1</v>
      </c>
      <c r="Z46" s="24"/>
      <c r="AA46" s="23">
        <v>14</v>
      </c>
    </row>
    <row r="47" s="1" customFormat="1" spans="7:27">
      <c r="G47" s="21"/>
      <c r="H47" s="21"/>
      <c r="I47" s="22">
        <v>15</v>
      </c>
      <c r="J47" s="21"/>
      <c r="K47" s="91">
        <v>19</v>
      </c>
      <c r="L47" s="21"/>
      <c r="M47" s="22">
        <v>15</v>
      </c>
      <c r="N47" s="24"/>
      <c r="O47" s="23">
        <v>18</v>
      </c>
      <c r="Q47" s="22">
        <v>15</v>
      </c>
      <c r="R47" s="24"/>
      <c r="S47" s="23">
        <v>16</v>
      </c>
      <c r="U47" s="22">
        <v>15</v>
      </c>
      <c r="V47" s="24"/>
      <c r="W47" s="23">
        <v>15</v>
      </c>
      <c r="Y47" s="22">
        <v>2</v>
      </c>
      <c r="Z47" s="24"/>
      <c r="AA47" s="23">
        <v>14</v>
      </c>
    </row>
    <row r="48" s="1" customFormat="1" spans="7:27">
      <c r="G48" s="21"/>
      <c r="H48" s="21"/>
      <c r="I48" s="22">
        <v>16</v>
      </c>
      <c r="J48" s="21"/>
      <c r="K48" s="91">
        <v>20</v>
      </c>
      <c r="L48" s="21"/>
      <c r="M48" s="22">
        <v>16</v>
      </c>
      <c r="N48" s="24"/>
      <c r="O48" s="23">
        <v>19</v>
      </c>
      <c r="Q48" s="22">
        <v>16</v>
      </c>
      <c r="R48" s="24"/>
      <c r="S48" s="23">
        <v>16</v>
      </c>
      <c r="U48" s="22">
        <v>16</v>
      </c>
      <c r="V48" s="24"/>
      <c r="W48" s="23">
        <v>18</v>
      </c>
      <c r="Y48" s="22">
        <v>3</v>
      </c>
      <c r="Z48" s="24"/>
      <c r="AA48" s="23">
        <v>12</v>
      </c>
    </row>
    <row r="49" s="1" customFormat="1" spans="7:27">
      <c r="G49" s="21"/>
      <c r="H49" s="21"/>
      <c r="I49" s="22">
        <v>17</v>
      </c>
      <c r="J49" s="21"/>
      <c r="K49" s="91">
        <v>21</v>
      </c>
      <c r="L49" s="21"/>
      <c r="M49" s="22">
        <v>17</v>
      </c>
      <c r="N49" s="24"/>
      <c r="O49" s="23">
        <v>19</v>
      </c>
      <c r="Q49" s="22">
        <v>17</v>
      </c>
      <c r="R49" s="24"/>
      <c r="S49" s="23">
        <v>14</v>
      </c>
      <c r="U49" s="22">
        <v>17</v>
      </c>
      <c r="V49" s="24"/>
      <c r="W49" s="23">
        <v>16</v>
      </c>
      <c r="Y49" s="22">
        <v>4</v>
      </c>
      <c r="Z49" s="24"/>
      <c r="AA49" s="23">
        <v>13</v>
      </c>
    </row>
    <row r="50" s="1" customFormat="1" spans="7:27">
      <c r="G50" s="21" t="s">
        <v>124</v>
      </c>
      <c r="H50" s="21"/>
      <c r="I50" s="22">
        <v>18</v>
      </c>
      <c r="J50" s="21"/>
      <c r="K50" s="91">
        <v>23</v>
      </c>
      <c r="L50" s="21"/>
      <c r="M50" s="22">
        <v>18</v>
      </c>
      <c r="N50" s="24"/>
      <c r="O50" s="23">
        <v>16</v>
      </c>
      <c r="Q50" s="22">
        <v>18</v>
      </c>
      <c r="R50" s="24"/>
      <c r="S50" s="23">
        <v>15</v>
      </c>
      <c r="U50" s="22">
        <v>18</v>
      </c>
      <c r="V50" s="24"/>
      <c r="W50" s="23">
        <v>16</v>
      </c>
      <c r="Y50" s="22">
        <v>5</v>
      </c>
      <c r="Z50" s="24"/>
      <c r="AA50" s="23">
        <v>12</v>
      </c>
    </row>
    <row r="51" s="1" customFormat="1" spans="7:27">
      <c r="G51" s="21" t="s">
        <v>124</v>
      </c>
      <c r="H51" s="21"/>
      <c r="I51" s="22">
        <v>19</v>
      </c>
      <c r="J51" s="21"/>
      <c r="K51" s="91">
        <v>24</v>
      </c>
      <c r="L51" s="21"/>
      <c r="M51" s="22">
        <v>19</v>
      </c>
      <c r="N51" s="24"/>
      <c r="O51" s="23">
        <v>22</v>
      </c>
      <c r="Q51" s="22">
        <v>19</v>
      </c>
      <c r="R51" s="24"/>
      <c r="S51" s="23">
        <v>16</v>
      </c>
      <c r="U51" s="22">
        <v>19</v>
      </c>
      <c r="V51" s="24"/>
      <c r="W51" s="23">
        <v>14</v>
      </c>
      <c r="Y51" s="22">
        <v>6</v>
      </c>
      <c r="Z51" s="24"/>
      <c r="AA51" s="23">
        <v>15</v>
      </c>
    </row>
    <row r="52" s="1" customFormat="1" spans="7:27">
      <c r="G52" s="21" t="s">
        <v>124</v>
      </c>
      <c r="H52" s="21"/>
      <c r="I52" s="52">
        <v>20</v>
      </c>
      <c r="J52" s="74"/>
      <c r="K52" s="94">
        <v>23</v>
      </c>
      <c r="L52"/>
      <c r="M52" s="52">
        <v>20</v>
      </c>
      <c r="N52" s="53"/>
      <c r="O52" s="54">
        <v>21</v>
      </c>
      <c r="Q52" s="52">
        <v>20</v>
      </c>
      <c r="R52" s="53"/>
      <c r="S52" s="54">
        <v>17</v>
      </c>
      <c r="U52" s="52">
        <v>20</v>
      </c>
      <c r="V52" s="53"/>
      <c r="W52" s="54">
        <v>17</v>
      </c>
      <c r="Y52" s="22">
        <v>7</v>
      </c>
      <c r="Z52" s="24"/>
      <c r="AA52" s="23">
        <v>15</v>
      </c>
    </row>
    <row r="53" s="1" customFormat="1" spans="7:27">
      <c r="K53" s="95">
        <f>IF(COUNT(K33:K52)=0,"",AVERAGE(K33:K52))</f>
        <v>20.8</v>
      </c>
      <c r="L53" s="95"/>
      <c r="M53" s="95"/>
      <c r="N53" s="95"/>
      <c r="O53" s="95">
        <f>IF(COUNT(O33:O52)=0,"",AVERAGE(O33:O52))</f>
        <v>19.65</v>
      </c>
      <c r="P53" s="95"/>
      <c r="Q53" s="95"/>
      <c r="R53" s="95"/>
      <c r="S53" s="95">
        <f>IF(COUNT(S33:S52)=0,"",AVERAGE(S33:S52))</f>
        <v>15.5</v>
      </c>
      <c r="T53" s="95"/>
      <c r="U53" s="95"/>
      <c r="V53" s="95"/>
      <c r="W53" s="95">
        <f>IF(COUNT(W33:W52)=0,"",AVERAGE(W33:W52))</f>
        <v>17.1</v>
      </c>
      <c r="Y53" s="22">
        <v>8</v>
      </c>
      <c r="Z53" s="24"/>
      <c r="AA53" s="23">
        <v>15</v>
      </c>
    </row>
    <row r="54" s="1" customFormat="1" spans="7:27">
      <c r="Y54" s="22">
        <v>9</v>
      </c>
      <c r="Z54" s="24"/>
      <c r="AA54" s="23">
        <v>14</v>
      </c>
    </row>
    <row r="55" s="1" customFormat="1" spans="7:27">
      <c r="Y55" s="52">
        <v>10</v>
      </c>
      <c r="Z55" s="53"/>
      <c r="AA55" s="54">
        <v>14</v>
      </c>
    </row>
    <row r="56" s="1" customFormat="1" spans="7:27">
      <c r="AA56">
        <f>IF(COUNT(AA46:AA55)=0,"",AVERAGE(AA46:AA55))</f>
        <v>13.8</v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/>
      <c r="K61" s="91">
        <v>21</v>
      </c>
      <c r="L61" s="21"/>
      <c r="M61" s="22">
        <v>1</v>
      </c>
      <c r="N61" s="24"/>
      <c r="O61" s="23">
        <v>22</v>
      </c>
      <c r="Q61" s="22">
        <v>1</v>
      </c>
      <c r="R61" s="24"/>
      <c r="S61" s="23">
        <v>14</v>
      </c>
      <c r="U61" s="22">
        <v>1</v>
      </c>
      <c r="V61" s="24"/>
      <c r="W61" s="23">
        <v>14</v>
      </c>
      <c r="Y61" s="22">
        <v>1</v>
      </c>
      <c r="Z61" s="24"/>
      <c r="AA61" s="23">
        <v>14</v>
      </c>
    </row>
    <row r="62" s="1" customFormat="1" spans="7:27">
      <c r="G62" s="21"/>
      <c r="H62" s="21"/>
      <c r="I62" s="22">
        <v>2</v>
      </c>
      <c r="J62" s="21"/>
      <c r="K62" s="91">
        <v>19</v>
      </c>
      <c r="L62" s="21"/>
      <c r="M62" s="22">
        <v>2</v>
      </c>
      <c r="N62" s="24"/>
      <c r="O62" s="23">
        <v>20</v>
      </c>
      <c r="Q62" s="22">
        <v>2</v>
      </c>
      <c r="R62" s="24"/>
      <c r="S62" s="23">
        <v>13</v>
      </c>
      <c r="U62" s="22">
        <v>2</v>
      </c>
      <c r="V62" s="24"/>
      <c r="W62" s="23">
        <v>15</v>
      </c>
      <c r="Y62" s="22">
        <v>2</v>
      </c>
      <c r="Z62" s="24"/>
      <c r="AA62" s="23">
        <v>16</v>
      </c>
    </row>
    <row r="63" s="1" customFormat="1" spans="7:27">
      <c r="G63" s="21"/>
      <c r="H63" s="21"/>
      <c r="I63" s="22">
        <v>3</v>
      </c>
      <c r="J63" s="21"/>
      <c r="K63" s="91">
        <v>20</v>
      </c>
      <c r="L63" s="21"/>
      <c r="M63" s="22">
        <v>3</v>
      </c>
      <c r="N63" s="24"/>
      <c r="O63" s="23">
        <v>21</v>
      </c>
      <c r="Q63" s="22">
        <v>3</v>
      </c>
      <c r="R63" s="24"/>
      <c r="S63" s="23">
        <v>15</v>
      </c>
      <c r="U63" s="22">
        <v>3</v>
      </c>
      <c r="V63" s="24"/>
      <c r="W63" s="23">
        <v>16</v>
      </c>
      <c r="Y63" s="22">
        <v>3</v>
      </c>
      <c r="Z63" s="24"/>
      <c r="AA63" s="23">
        <v>18</v>
      </c>
    </row>
    <row r="64" s="1" customFormat="1" spans="7:27">
      <c r="G64" s="21"/>
      <c r="H64" s="21"/>
      <c r="I64" s="22">
        <v>4</v>
      </c>
      <c r="J64" s="21"/>
      <c r="K64" s="91">
        <v>20</v>
      </c>
      <c r="L64" s="21"/>
      <c r="M64" s="22">
        <v>4</v>
      </c>
      <c r="N64" s="24"/>
      <c r="O64" s="23">
        <v>19</v>
      </c>
      <c r="Q64" s="22">
        <v>4</v>
      </c>
      <c r="R64" s="24"/>
      <c r="S64" s="23">
        <v>18</v>
      </c>
      <c r="U64" s="22">
        <v>4</v>
      </c>
      <c r="V64" s="24"/>
      <c r="W64" s="23">
        <v>18</v>
      </c>
      <c r="Y64" s="22">
        <v>4</v>
      </c>
      <c r="Z64" s="24"/>
      <c r="AA64" s="23">
        <v>12</v>
      </c>
    </row>
    <row r="65" s="1" customFormat="1" spans="7:27">
      <c r="G65" s="21"/>
      <c r="H65" s="21"/>
      <c r="I65" s="22">
        <v>5</v>
      </c>
      <c r="J65" s="21"/>
      <c r="K65" s="91">
        <v>20</v>
      </c>
      <c r="L65" s="21"/>
      <c r="M65" s="22">
        <v>5</v>
      </c>
      <c r="N65" s="24"/>
      <c r="O65" s="23">
        <v>18</v>
      </c>
      <c r="Q65" s="22">
        <v>5</v>
      </c>
      <c r="R65" s="24"/>
      <c r="S65" s="23">
        <v>13</v>
      </c>
      <c r="U65" s="22">
        <v>5</v>
      </c>
      <c r="V65" s="24"/>
      <c r="W65" s="23">
        <v>14</v>
      </c>
      <c r="Y65" s="22">
        <v>5</v>
      </c>
      <c r="Z65" s="24"/>
      <c r="AA65" s="23">
        <v>13</v>
      </c>
    </row>
    <row r="66" s="1" customFormat="1" spans="7:27">
      <c r="G66" s="21"/>
      <c r="H66" s="21"/>
      <c r="I66" s="22">
        <v>6</v>
      </c>
      <c r="J66" s="21"/>
      <c r="K66" s="91">
        <v>22</v>
      </c>
      <c r="L66" s="21"/>
      <c r="M66" s="22">
        <v>6</v>
      </c>
      <c r="N66" s="24"/>
      <c r="O66" s="23">
        <v>19</v>
      </c>
      <c r="Q66" s="22">
        <v>6</v>
      </c>
      <c r="R66" s="24"/>
      <c r="S66" s="23">
        <v>14</v>
      </c>
      <c r="U66" s="22">
        <v>6</v>
      </c>
      <c r="V66" s="24"/>
      <c r="W66" s="23">
        <v>15</v>
      </c>
      <c r="Y66" s="22">
        <v>6</v>
      </c>
      <c r="Z66" s="24"/>
      <c r="AA66" s="23">
        <v>15</v>
      </c>
    </row>
    <row r="67" s="1" customFormat="1" spans="7:27">
      <c r="G67" s="21"/>
      <c r="H67" s="21"/>
      <c r="I67" s="22">
        <v>7</v>
      </c>
      <c r="J67" s="21"/>
      <c r="K67" s="91">
        <v>18</v>
      </c>
      <c r="L67" s="21"/>
      <c r="M67" s="22">
        <v>7</v>
      </c>
      <c r="N67" s="24"/>
      <c r="O67" s="23">
        <v>16</v>
      </c>
      <c r="Q67" s="22">
        <v>7</v>
      </c>
      <c r="R67" s="24"/>
      <c r="S67" s="23">
        <v>15</v>
      </c>
      <c r="U67" s="22">
        <v>7</v>
      </c>
      <c r="V67" s="24"/>
      <c r="W67" s="23">
        <v>14</v>
      </c>
      <c r="Y67" s="22">
        <v>7</v>
      </c>
      <c r="Z67" s="24"/>
      <c r="AA67" s="23">
        <v>15</v>
      </c>
    </row>
    <row r="68" s="1" customFormat="1" spans="7:27">
      <c r="G68" s="21"/>
      <c r="H68" s="21"/>
      <c r="I68" s="22">
        <v>8</v>
      </c>
      <c r="J68" s="21"/>
      <c r="K68" s="91">
        <v>17</v>
      </c>
      <c r="L68" s="21"/>
      <c r="M68" s="22">
        <v>8</v>
      </c>
      <c r="N68" s="24"/>
      <c r="O68" s="23">
        <v>15</v>
      </c>
      <c r="Q68" s="22">
        <v>8</v>
      </c>
      <c r="R68" s="24"/>
      <c r="S68" s="68">
        <v>13</v>
      </c>
      <c r="U68" s="22">
        <v>8</v>
      </c>
      <c r="V68" s="24"/>
      <c r="W68" s="23">
        <v>17</v>
      </c>
      <c r="Y68" s="22">
        <v>8</v>
      </c>
      <c r="Z68" s="24"/>
      <c r="AA68" s="23">
        <v>16</v>
      </c>
    </row>
    <row r="69" s="1" customFormat="1" spans="7:27">
      <c r="G69" s="21"/>
      <c r="H69" s="21"/>
      <c r="I69" s="22">
        <v>9</v>
      </c>
      <c r="J69" s="21"/>
      <c r="K69" s="91">
        <v>21</v>
      </c>
      <c r="L69" s="21"/>
      <c r="M69" s="22">
        <v>9</v>
      </c>
      <c r="N69" s="24"/>
      <c r="O69" s="23">
        <v>21</v>
      </c>
      <c r="Q69" s="22">
        <v>9</v>
      </c>
      <c r="R69" s="24"/>
      <c r="S69" s="68">
        <v>14</v>
      </c>
      <c r="U69" s="22">
        <v>9</v>
      </c>
      <c r="V69" s="24"/>
      <c r="W69" s="23">
        <v>15</v>
      </c>
      <c r="Y69" s="22">
        <v>9</v>
      </c>
      <c r="Z69" s="24"/>
      <c r="AA69" s="23">
        <v>14</v>
      </c>
    </row>
    <row r="70" s="1" customFormat="1" spans="7:27">
      <c r="G70" s="21"/>
      <c r="H70" s="21"/>
      <c r="I70" s="22">
        <v>10</v>
      </c>
      <c r="J70" s="21"/>
      <c r="K70" s="91">
        <v>20</v>
      </c>
      <c r="L70" s="21"/>
      <c r="M70" s="22">
        <v>10</v>
      </c>
      <c r="N70" s="24"/>
      <c r="O70" s="23">
        <v>21</v>
      </c>
      <c r="Q70" s="22">
        <v>10</v>
      </c>
      <c r="R70" s="24"/>
      <c r="S70" s="68">
        <v>15</v>
      </c>
      <c r="U70" s="22">
        <v>10</v>
      </c>
      <c r="V70" s="24"/>
      <c r="W70" s="23">
        <v>18</v>
      </c>
      <c r="Y70" s="52">
        <v>10</v>
      </c>
      <c r="Z70" s="53"/>
      <c r="AA70" s="54">
        <v>15</v>
      </c>
    </row>
    <row r="71" s="1" customFormat="1" spans="7:27">
      <c r="G71" s="21"/>
      <c r="H71" s="21"/>
      <c r="I71" s="22">
        <v>11</v>
      </c>
      <c r="J71" s="21"/>
      <c r="K71" s="91">
        <v>21</v>
      </c>
      <c r="L71" s="21"/>
      <c r="M71" s="22">
        <v>11</v>
      </c>
      <c r="N71" s="24"/>
      <c r="O71" s="23">
        <v>15</v>
      </c>
      <c r="Q71" s="22">
        <v>11</v>
      </c>
      <c r="R71" s="24"/>
      <c r="S71" s="68">
        <v>18</v>
      </c>
      <c r="U71" s="22">
        <v>11</v>
      </c>
      <c r="V71" s="24"/>
      <c r="W71" s="23">
        <v>17</v>
      </c>
      <c r="AA71">
        <f>IF(COUNT(AA61:AA70)=0,"",AVERAGE(AA61:AA70))</f>
        <v>14.8</v>
      </c>
    </row>
    <row r="72" s="1" customFormat="1" spans="7:27">
      <c r="G72" s="21"/>
      <c r="H72" s="21"/>
      <c r="I72" s="22">
        <v>12</v>
      </c>
      <c r="J72" s="21"/>
      <c r="K72" s="91">
        <v>19</v>
      </c>
      <c r="L72" s="21"/>
      <c r="M72" s="22">
        <v>12</v>
      </c>
      <c r="N72" s="24"/>
      <c r="O72" s="23">
        <v>19</v>
      </c>
      <c r="Q72" s="22">
        <v>12</v>
      </c>
      <c r="R72" s="24"/>
      <c r="S72" s="68">
        <v>14</v>
      </c>
      <c r="U72" s="22">
        <v>12</v>
      </c>
      <c r="V72" s="24"/>
      <c r="W72" s="23">
        <v>15</v>
      </c>
      <c r="Y72" s="88" t="s">
        <v>69</v>
      </c>
      <c r="Z72" s="92"/>
      <c r="AA72" s="93"/>
    </row>
    <row r="73" s="1" customFormat="1" ht="28.5" spans="7:27">
      <c r="G73" s="21"/>
      <c r="H73" s="21"/>
      <c r="I73" s="22">
        <v>13</v>
      </c>
      <c r="J73" s="21"/>
      <c r="K73" s="91">
        <v>18</v>
      </c>
      <c r="L73" s="21"/>
      <c r="M73" s="22">
        <v>13</v>
      </c>
      <c r="N73" s="24"/>
      <c r="O73" s="23">
        <v>20</v>
      </c>
      <c r="Q73" s="22">
        <v>13</v>
      </c>
      <c r="R73" s="24"/>
      <c r="S73" s="68">
        <v>14</v>
      </c>
      <c r="U73" s="22">
        <v>13</v>
      </c>
      <c r="V73" s="24"/>
      <c r="W73" s="23">
        <v>18</v>
      </c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/>
      <c r="I74" s="22">
        <v>14</v>
      </c>
      <c r="J74" s="21"/>
      <c r="K74" s="91">
        <v>20</v>
      </c>
      <c r="L74" s="21"/>
      <c r="M74" s="22">
        <v>14</v>
      </c>
      <c r="N74" s="24"/>
      <c r="O74" s="23">
        <v>17</v>
      </c>
      <c r="Q74" s="22">
        <v>14</v>
      </c>
      <c r="R74" s="24"/>
      <c r="S74" s="68">
        <v>17</v>
      </c>
      <c r="U74" s="22">
        <v>14</v>
      </c>
      <c r="V74" s="24"/>
      <c r="W74" s="23">
        <v>19</v>
      </c>
      <c r="Y74" s="22">
        <v>1</v>
      </c>
      <c r="Z74" s="24"/>
      <c r="AA74" s="23">
        <v>14</v>
      </c>
    </row>
    <row r="75" s="1" customFormat="1" spans="7:27">
      <c r="G75" s="21" t="s">
        <v>124</v>
      </c>
      <c r="H75" s="21"/>
      <c r="I75" s="22">
        <v>15</v>
      </c>
      <c r="J75" s="21"/>
      <c r="K75" s="91">
        <v>23</v>
      </c>
      <c r="L75" s="21"/>
      <c r="M75" s="22">
        <v>15</v>
      </c>
      <c r="N75" s="24"/>
      <c r="O75" s="23">
        <v>17</v>
      </c>
      <c r="Q75" s="22">
        <v>15</v>
      </c>
      <c r="R75" s="24"/>
      <c r="S75" s="68">
        <v>17</v>
      </c>
      <c r="U75" s="22">
        <v>15</v>
      </c>
      <c r="V75" s="24"/>
      <c r="W75" s="23">
        <v>15</v>
      </c>
      <c r="Y75" s="22">
        <v>2</v>
      </c>
      <c r="Z75" s="24"/>
      <c r="AA75" s="23">
        <v>16</v>
      </c>
    </row>
    <row r="76" s="1" customFormat="1" spans="7:27">
      <c r="G76" s="21"/>
      <c r="H76" s="21"/>
      <c r="I76" s="22">
        <v>16</v>
      </c>
      <c r="J76" s="21"/>
      <c r="K76" s="91">
        <v>18</v>
      </c>
      <c r="L76" s="21"/>
      <c r="M76" s="22">
        <v>16</v>
      </c>
      <c r="N76" s="24"/>
      <c r="O76" s="23">
        <v>16</v>
      </c>
      <c r="Q76" s="22">
        <v>16</v>
      </c>
      <c r="R76" s="24"/>
      <c r="S76" s="23">
        <v>18</v>
      </c>
      <c r="U76" s="22">
        <v>16</v>
      </c>
      <c r="V76" s="24"/>
      <c r="W76" s="23">
        <v>18</v>
      </c>
      <c r="Y76" s="22">
        <v>3</v>
      </c>
      <c r="Z76" s="24"/>
      <c r="AA76" s="23">
        <v>12</v>
      </c>
    </row>
    <row r="77" s="1" customFormat="1" spans="7:27">
      <c r="G77" s="21"/>
      <c r="H77" s="21"/>
      <c r="I77" s="22">
        <v>17</v>
      </c>
      <c r="J77" s="21"/>
      <c r="K77" s="91">
        <v>22</v>
      </c>
      <c r="L77" s="21"/>
      <c r="M77" s="22">
        <v>17</v>
      </c>
      <c r="N77" s="24"/>
      <c r="O77" s="23">
        <v>19</v>
      </c>
      <c r="Q77" s="22">
        <v>17</v>
      </c>
      <c r="R77" s="24"/>
      <c r="S77" s="23">
        <v>15</v>
      </c>
      <c r="U77" s="22">
        <v>17</v>
      </c>
      <c r="V77" s="24"/>
      <c r="W77" s="23">
        <v>18</v>
      </c>
      <c r="Y77" s="22">
        <v>4</v>
      </c>
      <c r="Z77" s="24"/>
      <c r="AA77" s="23">
        <v>13</v>
      </c>
    </row>
    <row r="78" s="1" customFormat="1" spans="7:27">
      <c r="G78" s="21"/>
      <c r="H78" s="21"/>
      <c r="I78" s="22">
        <v>18</v>
      </c>
      <c r="J78" s="21"/>
      <c r="K78" s="91">
        <v>20</v>
      </c>
      <c r="L78" s="21"/>
      <c r="M78" s="22">
        <v>18</v>
      </c>
      <c r="N78" s="24"/>
      <c r="O78" s="23">
        <v>22</v>
      </c>
      <c r="Q78" s="22">
        <v>18</v>
      </c>
      <c r="R78" s="24"/>
      <c r="S78" s="23">
        <v>18</v>
      </c>
      <c r="U78" s="22">
        <v>18</v>
      </c>
      <c r="V78" s="24"/>
      <c r="W78" s="23">
        <v>18</v>
      </c>
      <c r="Y78" s="22">
        <v>5</v>
      </c>
      <c r="Z78" s="24"/>
      <c r="AA78" s="23">
        <v>14</v>
      </c>
    </row>
    <row r="79" s="1" customFormat="1" spans="7:27">
      <c r="G79" s="21" t="s">
        <v>124</v>
      </c>
      <c r="H79" s="21"/>
      <c r="I79" s="22">
        <v>19</v>
      </c>
      <c r="J79" s="21"/>
      <c r="K79" s="91">
        <v>23</v>
      </c>
      <c r="L79" s="21"/>
      <c r="M79" s="22">
        <v>19</v>
      </c>
      <c r="N79" s="24"/>
      <c r="O79" s="23">
        <v>20</v>
      </c>
      <c r="Q79" s="22">
        <v>19</v>
      </c>
      <c r="R79" s="24"/>
      <c r="S79" s="23">
        <v>15</v>
      </c>
      <c r="U79" s="22">
        <v>19</v>
      </c>
      <c r="V79" s="24"/>
      <c r="W79" s="23">
        <v>17</v>
      </c>
      <c r="Y79" s="22">
        <v>6</v>
      </c>
      <c r="Z79" s="24"/>
      <c r="AA79" s="23">
        <v>11</v>
      </c>
    </row>
    <row r="80" s="1" customFormat="1" spans="7:27">
      <c r="G80" s="21"/>
      <c r="H80" s="21"/>
      <c r="I80" s="52">
        <v>20</v>
      </c>
      <c r="J80" s="74"/>
      <c r="K80" s="94">
        <v>22</v>
      </c>
      <c r="L80"/>
      <c r="M80" s="52">
        <v>20</v>
      </c>
      <c r="N80" s="53"/>
      <c r="O80" s="54">
        <v>20</v>
      </c>
      <c r="Q80" s="52">
        <v>20</v>
      </c>
      <c r="R80" s="53"/>
      <c r="S80" s="54">
        <v>17</v>
      </c>
      <c r="U80" s="52">
        <v>20</v>
      </c>
      <c r="V80" s="53"/>
      <c r="W80" s="54">
        <v>17</v>
      </c>
      <c r="Y80" s="22">
        <v>7</v>
      </c>
      <c r="Z80" s="24"/>
      <c r="AA80" s="23">
        <v>16</v>
      </c>
    </row>
    <row r="81" s="1" customFormat="1" spans="7:27">
      <c r="K81" s="95">
        <f>IF(COUNT(K61:K80)=0,"",AVERAGE(K61:K80))</f>
        <v>20.2</v>
      </c>
      <c r="L81" s="95"/>
      <c r="M81" s="95"/>
      <c r="N81" s="95"/>
      <c r="O81" s="95">
        <f>IF(COUNT(O61:O80)=0,"",AVERAGE(O61:O80))</f>
        <v>18.85</v>
      </c>
      <c r="P81" s="95"/>
      <c r="Q81" s="95"/>
      <c r="R81" s="95"/>
      <c r="S81" s="95">
        <f>IF(COUNT(S61:S80)=0,"",AVERAGE(S61:S80))</f>
        <v>15.35</v>
      </c>
      <c r="T81" s="95"/>
      <c r="U81" s="95"/>
      <c r="V81" s="95"/>
      <c r="W81" s="95">
        <f>IF(COUNT(W61:W80)=0,"",AVERAGE(W61:W80))</f>
        <v>16.4</v>
      </c>
      <c r="Y81" s="22">
        <v>8</v>
      </c>
      <c r="Z81" s="24"/>
      <c r="AA81" s="23">
        <v>10</v>
      </c>
    </row>
    <row r="82" s="1" customFormat="1" spans="7:27">
      <c r="Y82" s="22">
        <v>9</v>
      </c>
      <c r="Z82" s="24"/>
      <c r="AA82" s="23">
        <v>10</v>
      </c>
    </row>
    <row r="83" s="1" customFormat="1" spans="7:27">
      <c r="Y83" s="52">
        <v>10</v>
      </c>
      <c r="Z83" s="53"/>
      <c r="AA83" s="54">
        <v>15</v>
      </c>
    </row>
    <row r="84" s="1" customFormat="1" spans="7:27">
      <c r="AA84">
        <f>IF(COUNT(AA74:AA83)=0,"",AVERAGE(AA74:AA83))</f>
        <v>13.1</v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/>
      <c r="K89" s="91">
        <v>19</v>
      </c>
      <c r="L89" s="21"/>
      <c r="M89" s="22">
        <v>1</v>
      </c>
      <c r="N89" s="24"/>
      <c r="O89" s="23">
        <v>19</v>
      </c>
      <c r="Q89" s="22">
        <v>1</v>
      </c>
      <c r="R89" s="24"/>
      <c r="S89" s="23">
        <v>18</v>
      </c>
      <c r="U89" s="22">
        <v>1</v>
      </c>
      <c r="V89" s="24"/>
      <c r="W89" s="23">
        <v>19</v>
      </c>
      <c r="Y89" s="22">
        <v>1</v>
      </c>
      <c r="Z89" s="24"/>
      <c r="AA89" s="23">
        <v>14</v>
      </c>
    </row>
    <row r="90" s="1" customFormat="1" spans="7:27">
      <c r="G90" s="21"/>
      <c r="H90" s="21"/>
      <c r="I90" s="22">
        <v>2</v>
      </c>
      <c r="J90" s="21"/>
      <c r="K90" s="91">
        <v>20</v>
      </c>
      <c r="L90" s="21"/>
      <c r="M90" s="22">
        <v>2</v>
      </c>
      <c r="N90" s="24"/>
      <c r="O90" s="23">
        <v>20</v>
      </c>
      <c r="Q90" s="22">
        <v>2</v>
      </c>
      <c r="R90" s="24"/>
      <c r="S90" s="23">
        <v>15</v>
      </c>
      <c r="U90" s="22">
        <v>2</v>
      </c>
      <c r="V90" s="24"/>
      <c r="W90" s="23">
        <v>17</v>
      </c>
      <c r="Y90" s="22">
        <v>2</v>
      </c>
      <c r="Z90" s="24"/>
      <c r="AA90" s="23">
        <v>15</v>
      </c>
    </row>
    <row r="91" s="1" customFormat="1" spans="7:27">
      <c r="G91" s="21"/>
      <c r="H91" s="21"/>
      <c r="I91" s="22">
        <v>3</v>
      </c>
      <c r="J91" s="21"/>
      <c r="K91" s="91">
        <v>19</v>
      </c>
      <c r="L91" s="21"/>
      <c r="M91" s="22">
        <v>3</v>
      </c>
      <c r="N91" s="24"/>
      <c r="O91" s="23">
        <v>17</v>
      </c>
      <c r="Q91" s="22">
        <v>3</v>
      </c>
      <c r="R91" s="24"/>
      <c r="S91" s="23">
        <v>18</v>
      </c>
      <c r="U91" s="22">
        <v>3</v>
      </c>
      <c r="V91" s="24"/>
      <c r="W91" s="23">
        <v>19</v>
      </c>
      <c r="Y91" s="22">
        <v>3</v>
      </c>
      <c r="Z91" s="24"/>
      <c r="AA91" s="23">
        <v>14</v>
      </c>
    </row>
    <row r="92" s="1" customFormat="1" spans="7:27">
      <c r="G92" s="21"/>
      <c r="H92" s="21"/>
      <c r="I92" s="22">
        <v>4</v>
      </c>
      <c r="J92" s="21"/>
      <c r="K92" s="91">
        <v>20</v>
      </c>
      <c r="L92" s="21"/>
      <c r="M92" s="22">
        <v>4</v>
      </c>
      <c r="N92" s="24"/>
      <c r="O92" s="23">
        <v>18</v>
      </c>
      <c r="Q92" s="22">
        <v>4</v>
      </c>
      <c r="R92" s="24"/>
      <c r="S92" s="23">
        <v>19</v>
      </c>
      <c r="U92" s="22">
        <v>4</v>
      </c>
      <c r="V92" s="24"/>
      <c r="W92" s="23">
        <v>20</v>
      </c>
      <c r="Y92" s="22">
        <v>4</v>
      </c>
      <c r="Z92" s="24"/>
      <c r="AA92" s="23">
        <v>14</v>
      </c>
    </row>
    <row r="93" s="1" customFormat="1" spans="7:27">
      <c r="G93" s="21"/>
      <c r="H93" s="21"/>
      <c r="I93" s="22">
        <v>5</v>
      </c>
      <c r="J93" s="21"/>
      <c r="K93" s="91">
        <v>22</v>
      </c>
      <c r="L93" s="21"/>
      <c r="M93" s="22">
        <v>5</v>
      </c>
      <c r="N93" s="24"/>
      <c r="O93" s="23">
        <v>19</v>
      </c>
      <c r="Q93" s="22">
        <v>5</v>
      </c>
      <c r="R93" s="24"/>
      <c r="S93" s="23">
        <v>14</v>
      </c>
      <c r="U93" s="22">
        <v>5</v>
      </c>
      <c r="V93" s="24"/>
      <c r="W93" s="23">
        <v>18</v>
      </c>
      <c r="Y93" s="22">
        <v>5</v>
      </c>
      <c r="Z93" s="24"/>
      <c r="AA93" s="23">
        <v>18</v>
      </c>
    </row>
    <row r="94" s="1" customFormat="1" spans="7:27">
      <c r="G94" s="21"/>
      <c r="H94" s="21"/>
      <c r="I94" s="22">
        <v>6</v>
      </c>
      <c r="J94" s="21"/>
      <c r="K94" s="91">
        <v>22</v>
      </c>
      <c r="L94" s="21"/>
      <c r="M94" s="22">
        <v>6</v>
      </c>
      <c r="N94" s="24"/>
      <c r="O94" s="23">
        <v>19</v>
      </c>
      <c r="Q94" s="22">
        <v>6</v>
      </c>
      <c r="R94" s="24"/>
      <c r="S94" s="23">
        <v>16</v>
      </c>
      <c r="U94" s="22">
        <v>6</v>
      </c>
      <c r="V94" s="24"/>
      <c r="W94" s="23">
        <v>16</v>
      </c>
      <c r="Y94" s="22">
        <v>6</v>
      </c>
      <c r="Z94" s="24"/>
      <c r="AA94" s="23">
        <v>17</v>
      </c>
    </row>
    <row r="95" s="1" customFormat="1" spans="7:27">
      <c r="G95" s="21"/>
      <c r="H95" s="21"/>
      <c r="I95" s="22">
        <v>7</v>
      </c>
      <c r="J95" s="21"/>
      <c r="K95" s="91">
        <v>20</v>
      </c>
      <c r="L95" s="21" t="s">
        <v>118</v>
      </c>
      <c r="M95" s="22">
        <v>7</v>
      </c>
      <c r="N95" s="24"/>
      <c r="O95" s="23">
        <v>23</v>
      </c>
      <c r="Q95" s="22">
        <v>7</v>
      </c>
      <c r="R95" s="24"/>
      <c r="S95" s="23">
        <v>15</v>
      </c>
      <c r="U95" s="22">
        <v>7</v>
      </c>
      <c r="V95" s="24"/>
      <c r="W95" s="23">
        <v>18</v>
      </c>
      <c r="Y95" s="22">
        <v>7</v>
      </c>
      <c r="Z95" s="24"/>
      <c r="AA95" s="23">
        <v>16</v>
      </c>
    </row>
    <row r="96" s="1" customFormat="1" spans="7:27">
      <c r="G96" s="21" t="s">
        <v>124</v>
      </c>
      <c r="H96" s="21"/>
      <c r="I96" s="22">
        <v>8</v>
      </c>
      <c r="J96" s="21"/>
      <c r="K96" s="91">
        <v>24</v>
      </c>
      <c r="L96" s="21"/>
      <c r="M96" s="22">
        <v>8</v>
      </c>
      <c r="N96" s="24"/>
      <c r="O96" s="23">
        <v>17</v>
      </c>
      <c r="Q96" s="22">
        <v>8</v>
      </c>
      <c r="R96" s="24"/>
      <c r="S96" s="23">
        <v>16</v>
      </c>
      <c r="U96" s="22">
        <v>8</v>
      </c>
      <c r="V96" s="24"/>
      <c r="W96" s="23">
        <v>19</v>
      </c>
      <c r="Y96" s="22">
        <v>8</v>
      </c>
      <c r="Z96" s="24"/>
      <c r="AA96" s="23">
        <v>17</v>
      </c>
    </row>
    <row r="97" s="1" customFormat="1" spans="7:27">
      <c r="G97" s="21"/>
      <c r="H97" s="21"/>
      <c r="I97" s="22">
        <v>9</v>
      </c>
      <c r="J97" s="21"/>
      <c r="K97" s="91">
        <v>18</v>
      </c>
      <c r="L97" s="21"/>
      <c r="M97" s="22">
        <v>9</v>
      </c>
      <c r="N97" s="24"/>
      <c r="O97" s="23">
        <v>21</v>
      </c>
      <c r="Q97" s="22">
        <v>9</v>
      </c>
      <c r="R97" s="24"/>
      <c r="S97" s="23">
        <v>17</v>
      </c>
      <c r="U97" s="22">
        <v>9</v>
      </c>
      <c r="V97" s="24"/>
      <c r="W97" s="23">
        <v>17</v>
      </c>
      <c r="Y97" s="22">
        <v>9</v>
      </c>
      <c r="Z97" s="24"/>
      <c r="AA97" s="23">
        <v>14</v>
      </c>
    </row>
    <row r="98" s="1" customFormat="1" spans="7:27">
      <c r="G98" s="21"/>
      <c r="H98" s="21"/>
      <c r="I98" s="22">
        <v>10</v>
      </c>
      <c r="J98" s="21"/>
      <c r="K98" s="91">
        <v>21</v>
      </c>
      <c r="L98" s="21"/>
      <c r="M98" s="22">
        <v>10</v>
      </c>
      <c r="N98" s="24"/>
      <c r="O98" s="23">
        <v>19</v>
      </c>
      <c r="Q98" s="22">
        <v>10</v>
      </c>
      <c r="R98" s="24"/>
      <c r="S98" s="23">
        <v>15</v>
      </c>
      <c r="U98" s="22">
        <v>10</v>
      </c>
      <c r="V98" s="24"/>
      <c r="W98" s="23">
        <v>18</v>
      </c>
      <c r="Y98" s="52">
        <v>10</v>
      </c>
      <c r="Z98" s="53"/>
      <c r="AA98" s="54">
        <v>15</v>
      </c>
    </row>
    <row r="99" s="1" customFormat="1" spans="7:27">
      <c r="G99" s="21"/>
      <c r="H99" s="21"/>
      <c r="I99" s="22">
        <v>11</v>
      </c>
      <c r="J99" s="21"/>
      <c r="K99" s="91">
        <v>20</v>
      </c>
      <c r="L99" s="21"/>
      <c r="M99" s="22">
        <v>11</v>
      </c>
      <c r="N99" s="24"/>
      <c r="O99" s="23">
        <v>18</v>
      </c>
      <c r="Q99" s="22">
        <v>11</v>
      </c>
      <c r="R99" s="24"/>
      <c r="S99" s="23">
        <v>14</v>
      </c>
      <c r="U99" s="22">
        <v>11</v>
      </c>
      <c r="V99" s="24"/>
      <c r="W99" s="23">
        <v>17</v>
      </c>
      <c r="AA99">
        <f>IF(COUNT(AA89:AA98)=0,"",AVERAGE(AA89:AA98))</f>
        <v>15.4</v>
      </c>
    </row>
    <row r="100" s="1" customFormat="1" spans="7:27">
      <c r="G100" s="21"/>
      <c r="H100" s="21"/>
      <c r="I100" s="22">
        <v>12</v>
      </c>
      <c r="J100" s="21"/>
      <c r="K100" s="91">
        <v>18</v>
      </c>
      <c r="L100" s="21"/>
      <c r="M100" s="22">
        <v>12</v>
      </c>
      <c r="N100" s="24"/>
      <c r="O100" s="23">
        <v>18</v>
      </c>
      <c r="Q100" s="22">
        <v>12</v>
      </c>
      <c r="R100" s="24"/>
      <c r="S100" s="23">
        <v>17</v>
      </c>
      <c r="U100" s="22">
        <v>12</v>
      </c>
      <c r="V100" s="24"/>
      <c r="W100" s="23">
        <v>20</v>
      </c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/>
      <c r="K101" s="91">
        <v>20</v>
      </c>
      <c r="L101" s="21"/>
      <c r="M101" s="22">
        <v>13</v>
      </c>
      <c r="N101" s="24"/>
      <c r="O101" s="23">
        <v>19</v>
      </c>
      <c r="Q101" s="22">
        <v>13</v>
      </c>
      <c r="R101" s="24"/>
      <c r="S101" s="23">
        <v>15</v>
      </c>
      <c r="U101" s="22">
        <v>13</v>
      </c>
      <c r="V101" s="24"/>
      <c r="W101" s="23">
        <v>17</v>
      </c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/>
      <c r="I102" s="22">
        <v>14</v>
      </c>
      <c r="J102" s="21"/>
      <c r="K102" s="91">
        <v>21</v>
      </c>
      <c r="L102" s="21"/>
      <c r="M102" s="22">
        <v>14</v>
      </c>
      <c r="N102" s="24"/>
      <c r="O102" s="23">
        <v>20</v>
      </c>
      <c r="Q102" s="22">
        <v>14</v>
      </c>
      <c r="R102" s="24"/>
      <c r="S102" s="23">
        <v>17</v>
      </c>
      <c r="U102" s="22">
        <v>14</v>
      </c>
      <c r="V102" s="24"/>
      <c r="W102" s="23">
        <v>15</v>
      </c>
      <c r="Y102" s="22">
        <v>1</v>
      </c>
      <c r="Z102" s="24"/>
      <c r="AA102" s="23">
        <v>14</v>
      </c>
    </row>
    <row r="103" s="1" customFormat="1" spans="7:27">
      <c r="G103" s="21"/>
      <c r="H103" s="21"/>
      <c r="I103" s="22">
        <v>15</v>
      </c>
      <c r="J103" s="21"/>
      <c r="K103" s="91">
        <v>19</v>
      </c>
      <c r="L103" s="21"/>
      <c r="M103" s="22">
        <v>15</v>
      </c>
      <c r="N103" s="24"/>
      <c r="O103" s="23">
        <v>20</v>
      </c>
      <c r="Q103" s="22">
        <v>15</v>
      </c>
      <c r="R103" s="24"/>
      <c r="S103" s="23">
        <v>18</v>
      </c>
      <c r="U103" s="22">
        <v>15</v>
      </c>
      <c r="V103" s="24"/>
      <c r="W103" s="23">
        <v>16</v>
      </c>
      <c r="Y103" s="22">
        <v>2</v>
      </c>
      <c r="Z103" s="24"/>
      <c r="AA103" s="23">
        <v>18</v>
      </c>
    </row>
    <row r="104" s="1" customFormat="1" spans="7:27">
      <c r="G104" s="21"/>
      <c r="H104" s="21"/>
      <c r="I104" s="22">
        <v>16</v>
      </c>
      <c r="J104" s="21"/>
      <c r="K104" s="91">
        <v>18</v>
      </c>
      <c r="L104" s="21" t="s">
        <v>118</v>
      </c>
      <c r="M104" s="22">
        <v>16</v>
      </c>
      <c r="N104" s="24"/>
      <c r="O104" s="23">
        <v>23</v>
      </c>
      <c r="Q104" s="22">
        <v>16</v>
      </c>
      <c r="R104" s="24"/>
      <c r="S104" s="23">
        <v>16</v>
      </c>
      <c r="U104" s="22">
        <v>16</v>
      </c>
      <c r="V104" s="24"/>
      <c r="W104" s="23">
        <v>17</v>
      </c>
      <c r="Y104" s="22">
        <v>3</v>
      </c>
      <c r="Z104" s="24"/>
      <c r="AA104" s="23">
        <v>18</v>
      </c>
    </row>
    <row r="105" s="1" customFormat="1" spans="7:27">
      <c r="G105" s="21"/>
      <c r="H105" s="21"/>
      <c r="I105" s="22">
        <v>17</v>
      </c>
      <c r="J105" s="21"/>
      <c r="K105" s="91">
        <v>21</v>
      </c>
      <c r="L105" s="21"/>
      <c r="M105" s="22">
        <v>17</v>
      </c>
      <c r="N105" s="24"/>
      <c r="O105" s="23">
        <v>21</v>
      </c>
      <c r="Q105" s="22">
        <v>17</v>
      </c>
      <c r="R105" s="24"/>
      <c r="S105" s="23">
        <v>18</v>
      </c>
      <c r="U105" s="22">
        <v>17</v>
      </c>
      <c r="V105" s="24"/>
      <c r="W105" s="23">
        <v>17</v>
      </c>
      <c r="Y105" s="22">
        <v>4</v>
      </c>
      <c r="Z105" s="24"/>
      <c r="AA105" s="23">
        <v>14</v>
      </c>
    </row>
    <row r="106" s="1" customFormat="1" spans="7:27">
      <c r="G106" s="21"/>
      <c r="H106" s="21"/>
      <c r="I106" s="22">
        <v>18</v>
      </c>
      <c r="J106" s="21"/>
      <c r="K106" s="91">
        <v>22</v>
      </c>
      <c r="L106" s="21"/>
      <c r="M106" s="22">
        <v>18</v>
      </c>
      <c r="N106" s="24"/>
      <c r="O106" s="23">
        <v>20</v>
      </c>
      <c r="Q106" s="22">
        <v>18</v>
      </c>
      <c r="R106" s="24"/>
      <c r="S106" s="23">
        <v>16</v>
      </c>
      <c r="U106" s="22">
        <v>18</v>
      </c>
      <c r="V106" s="24"/>
      <c r="W106" s="23">
        <v>18</v>
      </c>
      <c r="Y106" s="22">
        <v>5</v>
      </c>
      <c r="Z106" s="24"/>
      <c r="AA106" s="23">
        <v>16</v>
      </c>
    </row>
    <row r="107" s="1" customFormat="1" spans="7:27">
      <c r="G107" s="21" t="s">
        <v>124</v>
      </c>
      <c r="H107" s="21"/>
      <c r="I107" s="22">
        <v>19</v>
      </c>
      <c r="J107" s="21"/>
      <c r="K107" s="91">
        <v>24</v>
      </c>
      <c r="L107" s="21"/>
      <c r="M107" s="22">
        <v>19</v>
      </c>
      <c r="N107" s="24"/>
      <c r="O107" s="23">
        <v>22</v>
      </c>
      <c r="Q107" s="22">
        <v>19</v>
      </c>
      <c r="R107" s="24"/>
      <c r="S107" s="23">
        <v>15</v>
      </c>
      <c r="U107" s="22">
        <v>19</v>
      </c>
      <c r="V107" s="24"/>
      <c r="W107" s="23">
        <v>20</v>
      </c>
      <c r="Y107" s="22">
        <v>6</v>
      </c>
      <c r="Z107" s="24"/>
      <c r="AA107" s="23">
        <v>14</v>
      </c>
    </row>
    <row r="108" s="1" customFormat="1" spans="7:27">
      <c r="G108" s="21"/>
      <c r="H108" s="21"/>
      <c r="I108" s="52">
        <v>20</v>
      </c>
      <c r="J108" s="74"/>
      <c r="K108" s="94">
        <v>22</v>
      </c>
      <c r="L108"/>
      <c r="M108" s="52">
        <v>20</v>
      </c>
      <c r="N108" s="53"/>
      <c r="O108" s="54">
        <v>19</v>
      </c>
      <c r="Q108" s="52">
        <v>20</v>
      </c>
      <c r="R108" s="53"/>
      <c r="S108" s="54">
        <v>16</v>
      </c>
      <c r="U108" s="52">
        <v>20</v>
      </c>
      <c r="V108" s="53"/>
      <c r="W108" s="54">
        <v>17</v>
      </c>
      <c r="Y108" s="22">
        <v>7</v>
      </c>
      <c r="Z108" s="24"/>
      <c r="AA108" s="23">
        <v>15</v>
      </c>
    </row>
    <row r="109" s="1" customFormat="1" spans="7:27">
      <c r="K109" s="95">
        <f>IF(COUNT(K89:K108)=0,"",AVERAGE(K89:K108))</f>
        <v>20.5</v>
      </c>
      <c r="L109" s="95"/>
      <c r="M109" s="95"/>
      <c r="N109" s="95"/>
      <c r="O109" s="95">
        <f>IF(COUNT(O89:O108)=0,"",AVERAGE(O89:O108))</f>
        <v>19.6</v>
      </c>
      <c r="P109" s="95"/>
      <c r="Q109" s="95"/>
      <c r="R109" s="95"/>
      <c r="S109" s="95">
        <f>IF(COUNT(S89:S108)=0,"",AVERAGE(S89:S108))</f>
        <v>16.25</v>
      </c>
      <c r="T109" s="95"/>
      <c r="U109" s="95"/>
      <c r="V109" s="95"/>
      <c r="W109" s="95">
        <f>IF(COUNT(W89:W108)=0,"",AVERAGE(W89:W108))</f>
        <v>17.75</v>
      </c>
      <c r="Y109" s="22">
        <v>8</v>
      </c>
      <c r="Z109" s="24"/>
      <c r="AA109" s="23">
        <v>15</v>
      </c>
    </row>
    <row r="110" s="1" customFormat="1" spans="7:27">
      <c r="Y110" s="22">
        <v>9</v>
      </c>
      <c r="Z110" s="24"/>
      <c r="AA110" s="23">
        <v>14</v>
      </c>
    </row>
    <row r="111" s="1" customFormat="1" spans="7:27">
      <c r="Y111" s="52">
        <v>10</v>
      </c>
      <c r="Z111" s="53"/>
      <c r="AA111" s="54">
        <v>17</v>
      </c>
    </row>
    <row r="112" s="1" customFormat="1" spans="7:27">
      <c r="AA112">
        <f>IF(COUNT(AA102:AA111)=0,"",AVERAGE(AA102:AA111))</f>
        <v>15.5</v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>
        <v>18</v>
      </c>
      <c r="L117" s="21"/>
      <c r="M117" s="22">
        <v>1</v>
      </c>
      <c r="N117" s="24"/>
      <c r="O117" s="23">
        <v>20</v>
      </c>
      <c r="Q117" s="22">
        <v>1</v>
      </c>
      <c r="R117" s="24"/>
      <c r="S117" s="23">
        <v>17</v>
      </c>
      <c r="U117" s="22">
        <v>1</v>
      </c>
      <c r="V117" s="24"/>
      <c r="W117" s="23">
        <v>15</v>
      </c>
      <c r="Y117" s="22">
        <v>1</v>
      </c>
      <c r="Z117" s="24"/>
      <c r="AA117" s="23">
        <v>14</v>
      </c>
    </row>
    <row r="118" s="1" customFormat="1" spans="7:27">
      <c r="G118" s="21"/>
      <c r="H118" s="21"/>
      <c r="I118" s="22">
        <v>2</v>
      </c>
      <c r="J118" s="21"/>
      <c r="K118" s="91">
        <v>16</v>
      </c>
      <c r="L118" s="21"/>
      <c r="M118" s="22">
        <v>2</v>
      </c>
      <c r="N118" s="24"/>
      <c r="O118" s="23">
        <v>14</v>
      </c>
      <c r="Q118" s="22">
        <v>2</v>
      </c>
      <c r="R118" s="24"/>
      <c r="S118" s="23">
        <v>14</v>
      </c>
      <c r="U118" s="22">
        <v>2</v>
      </c>
      <c r="V118" s="24"/>
      <c r="W118" s="23">
        <v>17</v>
      </c>
      <c r="Y118" s="22">
        <v>2</v>
      </c>
      <c r="Z118" s="24"/>
      <c r="AA118" s="23">
        <v>15</v>
      </c>
    </row>
    <row r="119" s="1" customFormat="1" spans="7:27">
      <c r="G119" s="21"/>
      <c r="H119" s="21"/>
      <c r="I119" s="22">
        <v>3</v>
      </c>
      <c r="J119" s="21"/>
      <c r="K119" s="91">
        <v>17</v>
      </c>
      <c r="L119" s="21"/>
      <c r="M119" s="22">
        <v>3</v>
      </c>
      <c r="N119" s="24"/>
      <c r="O119" s="23">
        <v>18</v>
      </c>
      <c r="Q119" s="22">
        <v>3</v>
      </c>
      <c r="R119" s="24"/>
      <c r="S119" s="23">
        <v>15</v>
      </c>
      <c r="U119" s="22">
        <v>3</v>
      </c>
      <c r="V119" s="24"/>
      <c r="W119" s="23">
        <v>18</v>
      </c>
      <c r="Y119" s="22">
        <v>3</v>
      </c>
      <c r="Z119" s="24"/>
      <c r="AA119" s="23">
        <v>15</v>
      </c>
    </row>
    <row r="120" s="1" customFormat="1" spans="7:27">
      <c r="G120" s="21"/>
      <c r="H120" s="21" t="s">
        <v>118</v>
      </c>
      <c r="I120" s="22">
        <v>4</v>
      </c>
      <c r="J120" s="21">
        <v>9</v>
      </c>
      <c r="K120" s="91">
        <v>23</v>
      </c>
      <c r="L120" s="21"/>
      <c r="M120" s="22">
        <v>4</v>
      </c>
      <c r="N120" s="24"/>
      <c r="O120" s="23">
        <v>16</v>
      </c>
      <c r="Q120" s="22">
        <v>4</v>
      </c>
      <c r="R120" s="24"/>
      <c r="S120" s="23">
        <v>14</v>
      </c>
      <c r="U120" s="22">
        <v>4</v>
      </c>
      <c r="V120" s="24"/>
      <c r="W120" s="23">
        <v>18</v>
      </c>
      <c r="Y120" s="22">
        <v>4</v>
      </c>
      <c r="Z120" s="24"/>
      <c r="AA120" s="23">
        <v>16</v>
      </c>
    </row>
    <row r="121" s="1" customFormat="1" spans="7:27">
      <c r="G121" s="21"/>
      <c r="H121" s="21"/>
      <c r="I121" s="22">
        <v>5</v>
      </c>
      <c r="J121" s="21"/>
      <c r="K121" s="91">
        <v>17</v>
      </c>
      <c r="L121" s="21"/>
      <c r="M121" s="22">
        <v>5</v>
      </c>
      <c r="N121" s="24"/>
      <c r="O121" s="23">
        <v>20</v>
      </c>
      <c r="Q121" s="22">
        <v>5</v>
      </c>
      <c r="R121" s="24"/>
      <c r="S121" s="23">
        <v>15</v>
      </c>
      <c r="U121" s="22">
        <v>5</v>
      </c>
      <c r="V121" s="24"/>
      <c r="W121" s="23">
        <v>19</v>
      </c>
      <c r="Y121" s="22">
        <v>5</v>
      </c>
      <c r="Z121" s="24"/>
      <c r="AA121" s="23">
        <v>14</v>
      </c>
    </row>
    <row r="122" s="1" customFormat="1" spans="7:27">
      <c r="G122" s="21"/>
      <c r="H122" s="21"/>
      <c r="I122" s="22">
        <v>6</v>
      </c>
      <c r="J122" s="21"/>
      <c r="K122" s="91">
        <v>19</v>
      </c>
      <c r="L122" s="21"/>
      <c r="M122" s="22">
        <v>6</v>
      </c>
      <c r="N122" s="24"/>
      <c r="O122" s="23">
        <v>16</v>
      </c>
      <c r="Q122" s="22">
        <v>6</v>
      </c>
      <c r="R122" s="24"/>
      <c r="S122" s="23">
        <v>15</v>
      </c>
      <c r="T122" s="1" t="s">
        <v>118</v>
      </c>
      <c r="U122" s="22">
        <v>6</v>
      </c>
      <c r="V122" s="24">
        <v>6</v>
      </c>
      <c r="W122" s="23">
        <v>23</v>
      </c>
      <c r="Y122" s="22">
        <v>6</v>
      </c>
      <c r="Z122" s="24"/>
      <c r="AA122" s="23">
        <v>14</v>
      </c>
    </row>
    <row r="123" s="1" customFormat="1" spans="7:27">
      <c r="G123" s="21"/>
      <c r="H123" s="21"/>
      <c r="I123" s="22">
        <v>7</v>
      </c>
      <c r="J123" s="21"/>
      <c r="K123" s="91">
        <v>20</v>
      </c>
      <c r="L123" s="21"/>
      <c r="M123" s="22">
        <v>7</v>
      </c>
      <c r="N123" s="24"/>
      <c r="O123" s="23">
        <v>19</v>
      </c>
      <c r="Q123" s="22">
        <v>7</v>
      </c>
      <c r="R123" s="24"/>
      <c r="S123" s="23">
        <v>15</v>
      </c>
      <c r="U123" s="22">
        <v>7</v>
      </c>
      <c r="V123" s="24"/>
      <c r="W123" s="23">
        <v>15</v>
      </c>
      <c r="Y123" s="22">
        <v>7</v>
      </c>
      <c r="Z123" s="24"/>
      <c r="AA123" s="23">
        <v>15</v>
      </c>
    </row>
    <row r="124" s="1" customFormat="1" spans="7:27">
      <c r="G124" s="21"/>
      <c r="H124" s="21" t="s">
        <v>118</v>
      </c>
      <c r="I124" s="22">
        <v>8</v>
      </c>
      <c r="J124" s="21">
        <v>9</v>
      </c>
      <c r="K124" s="91">
        <v>23</v>
      </c>
      <c r="L124" s="21"/>
      <c r="M124" s="22">
        <v>8</v>
      </c>
      <c r="N124" s="24"/>
      <c r="O124" s="23">
        <v>18</v>
      </c>
      <c r="Q124" s="22">
        <v>8</v>
      </c>
      <c r="R124" s="24"/>
      <c r="S124" s="23">
        <v>15</v>
      </c>
      <c r="U124" s="22">
        <v>8</v>
      </c>
      <c r="V124" s="24"/>
      <c r="W124" s="23">
        <v>18</v>
      </c>
      <c r="Y124" s="22">
        <v>8</v>
      </c>
      <c r="Z124" s="24"/>
      <c r="AA124" s="23">
        <v>16</v>
      </c>
    </row>
    <row r="125" s="1" customFormat="1" spans="7:27">
      <c r="G125" s="21"/>
      <c r="H125" s="21"/>
      <c r="I125" s="22">
        <v>9</v>
      </c>
      <c r="J125" s="21"/>
      <c r="K125" s="91">
        <v>17</v>
      </c>
      <c r="L125" s="21"/>
      <c r="M125" s="22">
        <v>9</v>
      </c>
      <c r="N125" s="24"/>
      <c r="O125" s="23">
        <v>16</v>
      </c>
      <c r="Q125" s="22">
        <v>9</v>
      </c>
      <c r="R125" s="24"/>
      <c r="S125" s="23">
        <v>16</v>
      </c>
      <c r="U125" s="22">
        <v>9</v>
      </c>
      <c r="V125" s="24"/>
      <c r="W125" s="23">
        <v>17</v>
      </c>
      <c r="Y125" s="22">
        <v>9</v>
      </c>
      <c r="Z125" s="24"/>
      <c r="AA125" s="23">
        <v>14</v>
      </c>
    </row>
    <row r="126" s="1" customFormat="1" spans="7:27">
      <c r="G126" s="21"/>
      <c r="H126" s="21"/>
      <c r="I126" s="22">
        <v>10</v>
      </c>
      <c r="J126" s="21"/>
      <c r="K126" s="91">
        <v>15</v>
      </c>
      <c r="L126" s="21"/>
      <c r="M126" s="22">
        <v>10</v>
      </c>
      <c r="N126" s="24"/>
      <c r="O126" s="23">
        <v>16</v>
      </c>
      <c r="Q126" s="22">
        <v>10</v>
      </c>
      <c r="R126" s="24"/>
      <c r="S126" s="23">
        <v>16</v>
      </c>
      <c r="U126" s="22">
        <v>10</v>
      </c>
      <c r="V126" s="24"/>
      <c r="W126" s="23">
        <v>16</v>
      </c>
      <c r="Y126" s="52">
        <v>10</v>
      </c>
      <c r="Z126" s="53"/>
      <c r="AA126" s="54">
        <v>15</v>
      </c>
    </row>
    <row r="127" s="1" customFormat="1" spans="7:27">
      <c r="G127" s="21"/>
      <c r="H127" s="21"/>
      <c r="I127" s="22">
        <v>11</v>
      </c>
      <c r="J127" s="21"/>
      <c r="K127" s="91">
        <v>19</v>
      </c>
      <c r="L127" s="21"/>
      <c r="M127" s="22">
        <v>11</v>
      </c>
      <c r="N127" s="24"/>
      <c r="O127" s="23">
        <v>16</v>
      </c>
      <c r="Q127" s="22">
        <v>11</v>
      </c>
      <c r="R127" s="24"/>
      <c r="S127" s="23">
        <v>15</v>
      </c>
      <c r="U127" s="22">
        <v>11</v>
      </c>
      <c r="V127" s="24"/>
      <c r="W127" s="23">
        <v>17</v>
      </c>
      <c r="AA127">
        <f>IF(COUNT(AA117:AA126)=0,"",AVERAGE(AA117:AA126))</f>
        <v>14.8</v>
      </c>
    </row>
    <row r="128" s="1" customFormat="1" spans="7:27">
      <c r="G128" s="21"/>
      <c r="H128" s="21"/>
      <c r="I128" s="22">
        <v>12</v>
      </c>
      <c r="J128" s="21"/>
      <c r="K128" s="91">
        <v>18</v>
      </c>
      <c r="L128" s="21"/>
      <c r="M128" s="22">
        <v>12</v>
      </c>
      <c r="N128" s="24"/>
      <c r="O128" s="23">
        <v>15</v>
      </c>
      <c r="Q128" s="22">
        <v>12</v>
      </c>
      <c r="R128" s="24"/>
      <c r="S128" s="23">
        <v>17</v>
      </c>
      <c r="U128" s="22">
        <v>12</v>
      </c>
      <c r="V128" s="24"/>
      <c r="W128" s="23">
        <v>17</v>
      </c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>
        <v>19</v>
      </c>
      <c r="L129" s="21"/>
      <c r="M129" s="22">
        <v>13</v>
      </c>
      <c r="N129" s="24"/>
      <c r="O129" s="23">
        <v>18</v>
      </c>
      <c r="Q129" s="22">
        <v>13</v>
      </c>
      <c r="R129" s="24"/>
      <c r="S129" s="23">
        <v>14</v>
      </c>
      <c r="U129" s="22">
        <v>13</v>
      </c>
      <c r="V129" s="24"/>
      <c r="W129" s="23">
        <v>16</v>
      </c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>
        <v>17</v>
      </c>
      <c r="L130" s="21"/>
      <c r="M130" s="22">
        <v>14</v>
      </c>
      <c r="N130" s="24"/>
      <c r="O130" s="23">
        <v>20</v>
      </c>
      <c r="Q130" s="22">
        <v>14</v>
      </c>
      <c r="R130" s="24"/>
      <c r="S130" s="23">
        <v>15</v>
      </c>
      <c r="U130" s="22">
        <v>14</v>
      </c>
      <c r="V130" s="24"/>
      <c r="W130" s="23">
        <v>15</v>
      </c>
      <c r="Y130" s="22">
        <v>1</v>
      </c>
      <c r="Z130" s="24"/>
      <c r="AA130" s="23">
        <v>15</v>
      </c>
    </row>
    <row r="131" s="1" customFormat="1" spans="7:27">
      <c r="G131" s="21"/>
      <c r="H131" s="21"/>
      <c r="I131" s="22">
        <v>15</v>
      </c>
      <c r="J131" s="21"/>
      <c r="K131" s="91">
        <v>18</v>
      </c>
      <c r="L131" s="21"/>
      <c r="M131" s="22">
        <v>15</v>
      </c>
      <c r="N131" s="24"/>
      <c r="O131" s="23">
        <v>17</v>
      </c>
      <c r="Q131" s="22">
        <v>15</v>
      </c>
      <c r="R131" s="24"/>
      <c r="S131" s="23">
        <v>16</v>
      </c>
      <c r="U131" s="22">
        <v>15</v>
      </c>
      <c r="V131" s="24"/>
      <c r="W131" s="23">
        <v>16</v>
      </c>
      <c r="Y131" s="22">
        <v>2</v>
      </c>
      <c r="Z131" s="24"/>
      <c r="AA131" s="23">
        <v>14</v>
      </c>
    </row>
    <row r="132" s="1" customFormat="1" spans="7:27">
      <c r="G132" s="21"/>
      <c r="H132" s="21"/>
      <c r="I132" s="22">
        <v>16</v>
      </c>
      <c r="J132" s="21"/>
      <c r="K132" s="91">
        <v>20</v>
      </c>
      <c r="L132" s="21"/>
      <c r="M132" s="22">
        <v>16</v>
      </c>
      <c r="N132" s="24"/>
      <c r="O132" s="23">
        <v>19</v>
      </c>
      <c r="Q132" s="22">
        <v>16</v>
      </c>
      <c r="R132" s="24"/>
      <c r="S132" s="23">
        <v>16</v>
      </c>
      <c r="U132" s="22">
        <v>16</v>
      </c>
      <c r="V132" s="24"/>
      <c r="W132" s="23">
        <v>22</v>
      </c>
      <c r="Y132" s="22">
        <v>3</v>
      </c>
      <c r="Z132" s="24"/>
      <c r="AA132" s="23">
        <v>12</v>
      </c>
    </row>
    <row r="133" s="1" customFormat="1" spans="7:27">
      <c r="G133" s="21"/>
      <c r="H133" s="21"/>
      <c r="I133" s="22">
        <v>17</v>
      </c>
      <c r="J133" s="21"/>
      <c r="K133" s="91">
        <v>18</v>
      </c>
      <c r="L133" s="21"/>
      <c r="M133" s="22">
        <v>17</v>
      </c>
      <c r="N133" s="24"/>
      <c r="O133" s="23">
        <v>19</v>
      </c>
      <c r="Q133" s="22">
        <v>17</v>
      </c>
      <c r="R133" s="24"/>
      <c r="S133" s="23">
        <v>16</v>
      </c>
      <c r="U133" s="22">
        <v>17</v>
      </c>
      <c r="V133" s="24"/>
      <c r="W133" s="23">
        <v>17</v>
      </c>
      <c r="Y133" s="22">
        <v>4</v>
      </c>
      <c r="Z133" s="24"/>
      <c r="AA133" s="23">
        <v>14</v>
      </c>
    </row>
    <row r="134" s="1" customFormat="1" spans="7:27">
      <c r="G134" s="21"/>
      <c r="H134" s="21"/>
      <c r="I134" s="22">
        <v>18</v>
      </c>
      <c r="J134" s="21"/>
      <c r="K134" s="91">
        <v>18</v>
      </c>
      <c r="L134" s="21"/>
      <c r="M134" s="22">
        <v>18</v>
      </c>
      <c r="N134" s="24"/>
      <c r="O134" s="23">
        <v>20</v>
      </c>
      <c r="Q134" s="22">
        <v>18</v>
      </c>
      <c r="R134" s="24"/>
      <c r="S134" s="23">
        <v>17</v>
      </c>
      <c r="U134" s="22">
        <v>18</v>
      </c>
      <c r="V134" s="24"/>
      <c r="W134" s="23">
        <v>16</v>
      </c>
      <c r="Y134" s="22">
        <v>5</v>
      </c>
      <c r="Z134" s="24"/>
      <c r="AA134" s="23">
        <v>15</v>
      </c>
    </row>
    <row r="135" s="1" customFormat="1" spans="7:27">
      <c r="G135" s="21"/>
      <c r="H135" s="21" t="s">
        <v>118</v>
      </c>
      <c r="I135" s="22">
        <v>19</v>
      </c>
      <c r="J135" s="21"/>
      <c r="K135" s="91">
        <v>23</v>
      </c>
      <c r="L135" s="21"/>
      <c r="M135" s="22">
        <v>19</v>
      </c>
      <c r="N135" s="24"/>
      <c r="O135" s="23">
        <v>18</v>
      </c>
      <c r="Q135" s="22">
        <v>19</v>
      </c>
      <c r="R135" s="24"/>
      <c r="S135" s="23">
        <v>15</v>
      </c>
      <c r="U135" s="22">
        <v>19</v>
      </c>
      <c r="V135" s="24"/>
      <c r="W135" s="23">
        <v>15</v>
      </c>
      <c r="Y135" s="22">
        <v>6</v>
      </c>
      <c r="Z135" s="24"/>
      <c r="AA135" s="23">
        <v>15</v>
      </c>
    </row>
    <row r="136" s="1" customFormat="1" spans="7:27">
      <c r="G136" s="21"/>
      <c r="H136" s="21"/>
      <c r="I136" s="52">
        <v>20</v>
      </c>
      <c r="J136" s="74"/>
      <c r="K136" s="94">
        <v>19</v>
      </c>
      <c r="L136"/>
      <c r="M136" s="52">
        <v>20</v>
      </c>
      <c r="N136" s="53"/>
      <c r="O136" s="54">
        <v>18</v>
      </c>
      <c r="Q136" s="52">
        <v>20</v>
      </c>
      <c r="R136" s="53"/>
      <c r="S136" s="54">
        <v>16</v>
      </c>
      <c r="U136" s="52">
        <v>20</v>
      </c>
      <c r="V136" s="53"/>
      <c r="W136" s="54">
        <v>15</v>
      </c>
      <c r="Y136" s="22">
        <v>7</v>
      </c>
      <c r="Z136" s="24"/>
      <c r="AA136" s="23">
        <v>15</v>
      </c>
    </row>
    <row r="137" s="1" customFormat="1" spans="7:27">
      <c r="K137" s="95">
        <f>IF(COUNT(K117:K136)=0,"",AVERAGE(K117:K136))</f>
        <v>18.7</v>
      </c>
      <c r="L137" s="95"/>
      <c r="M137" s="95"/>
      <c r="N137" s="95"/>
      <c r="O137" s="95">
        <f>IF(COUNT(O117:O136)=0,"",AVERAGE(O117:O136))</f>
        <v>17.65</v>
      </c>
      <c r="P137" s="95"/>
      <c r="Q137" s="95"/>
      <c r="R137" s="95"/>
      <c r="S137" s="95">
        <f>IF(COUNT(S117:S136)=0,"",AVERAGE(S117:S136))</f>
        <v>15.45</v>
      </c>
      <c r="T137" s="95"/>
      <c r="U137" s="95"/>
      <c r="V137" s="95"/>
      <c r="W137" s="95">
        <f>IF(COUNT(W117:W136)=0,"",AVERAGE(W117:W136))</f>
        <v>17.1</v>
      </c>
      <c r="Y137" s="22">
        <v>8</v>
      </c>
      <c r="Z137" s="24"/>
      <c r="AA137" s="23">
        <v>12</v>
      </c>
    </row>
    <row r="138" s="1" customFormat="1" spans="7:27">
      <c r="Y138" s="22">
        <v>9</v>
      </c>
      <c r="Z138" s="24"/>
      <c r="AA138" s="23">
        <v>14</v>
      </c>
    </row>
    <row r="139" s="1" customFormat="1" spans="7:27">
      <c r="Y139" s="52">
        <v>10</v>
      </c>
      <c r="Z139" s="53"/>
      <c r="AA139" s="54">
        <v>14</v>
      </c>
    </row>
    <row r="140" s="1" customFormat="1" spans="7:27">
      <c r="AA140">
        <f>IF(COUNT(AA130:AA139)=0,"",AVERAGE(AA130:AA139))</f>
        <v>14</v>
      </c>
    </row>
    <row r="143" spans="7:27">
      <c r="I143" s="7" t="str">
        <f>"POINT-Typ "&amp;$B$9</f>
        <v>POINT-Typ 40 mm SP silk</v>
      </c>
      <c r="J143" s="7"/>
      <c r="M143" s="1"/>
      <c r="N143" s="1"/>
      <c r="Q143" s="1"/>
      <c r="R143" s="1"/>
      <c r="U143" s="1"/>
      <c r="V143" s="1"/>
      <c r="Y143" s="1"/>
      <c r="Z143" s="1"/>
    </row>
    <row r="144" spans="7:27">
      <c r="I144" s="88" t="s">
        <v>44</v>
      </c>
      <c r="J144" s="89"/>
      <c r="K144" s="90"/>
      <c r="M144" s="88" t="s">
        <v>45</v>
      </c>
      <c r="N144" s="89"/>
      <c r="O144" s="90"/>
      <c r="Q144" s="88" t="s">
        <v>46</v>
      </c>
      <c r="R144" s="89"/>
      <c r="S144" s="90"/>
      <c r="U144" s="88" t="s">
        <v>47</v>
      </c>
      <c r="V144" s="89"/>
      <c r="W144" s="90"/>
      <c r="Y144" s="88" t="s">
        <v>48</v>
      </c>
      <c r="Z144" s="89"/>
      <c r="AA144" s="90"/>
    </row>
    <row r="145" ht="28.5" spans="9:27">
      <c r="I145" s="22" t="s">
        <v>51</v>
      </c>
      <c r="J145" s="21" t="s">
        <v>52</v>
      </c>
      <c r="K145" s="23" t="s">
        <v>53</v>
      </c>
      <c r="M145" s="22" t="s">
        <v>51</v>
      </c>
      <c r="N145" s="24" t="s">
        <v>52</v>
      </c>
      <c r="O145" s="23" t="s">
        <v>53</v>
      </c>
      <c r="Q145" s="22" t="s">
        <v>51</v>
      </c>
      <c r="R145" s="24" t="s">
        <v>52</v>
      </c>
      <c r="S145" s="23" t="s">
        <v>53</v>
      </c>
      <c r="U145" s="22" t="s">
        <v>51</v>
      </c>
      <c r="V145" s="24" t="s">
        <v>52</v>
      </c>
      <c r="W145" s="23" t="s">
        <v>53</v>
      </c>
      <c r="Y145" s="22" t="s">
        <v>51</v>
      </c>
      <c r="Z145" s="24" t="s">
        <v>52</v>
      </c>
      <c r="AA145" s="23" t="s">
        <v>53</v>
      </c>
    </row>
    <row r="146" spans="9:27">
      <c r="I146" s="22">
        <v>1</v>
      </c>
      <c r="J146" s="21"/>
      <c r="K146" s="91"/>
      <c r="L146" s="21"/>
      <c r="M146" s="22">
        <v>1</v>
      </c>
      <c r="N146" s="24"/>
      <c r="O146" s="23"/>
      <c r="Q146" s="22">
        <v>1</v>
      </c>
      <c r="R146" s="24"/>
      <c r="S146" s="23"/>
      <c r="U146" s="22">
        <v>1</v>
      </c>
      <c r="V146" s="24"/>
      <c r="W146" s="23"/>
      <c r="Y146" s="22">
        <v>1</v>
      </c>
      <c r="Z146" s="24"/>
      <c r="AA146" s="23"/>
    </row>
    <row r="147" spans="9:27">
      <c r="I147" s="22">
        <v>2</v>
      </c>
      <c r="J147" s="21"/>
      <c r="K147" s="91"/>
      <c r="L147" s="21"/>
      <c r="M147" s="22">
        <v>2</v>
      </c>
      <c r="N147" s="24"/>
      <c r="O147" s="23"/>
      <c r="Q147" s="22">
        <v>2</v>
      </c>
      <c r="R147" s="24"/>
      <c r="S147" s="23"/>
      <c r="U147" s="22">
        <v>2</v>
      </c>
      <c r="V147" s="24"/>
      <c r="W147" s="23"/>
      <c r="Y147" s="22">
        <v>2</v>
      </c>
      <c r="Z147" s="24"/>
      <c r="AA147" s="23"/>
    </row>
    <row r="148" spans="9:27">
      <c r="I148" s="22">
        <v>3</v>
      </c>
      <c r="J148" s="21"/>
      <c r="K148" s="91"/>
      <c r="L148" s="21"/>
      <c r="M148" s="22">
        <v>3</v>
      </c>
      <c r="N148" s="24"/>
      <c r="O148" s="23"/>
      <c r="Q148" s="22">
        <v>3</v>
      </c>
      <c r="R148" s="24"/>
      <c r="S148" s="23"/>
      <c r="U148" s="22">
        <v>3</v>
      </c>
      <c r="V148" s="24"/>
      <c r="W148" s="23"/>
      <c r="Y148" s="22">
        <v>3</v>
      </c>
      <c r="Z148" s="24"/>
      <c r="AA148" s="23"/>
    </row>
    <row r="149" spans="9:27">
      <c r="I149" s="22">
        <v>4</v>
      </c>
      <c r="J149" s="21"/>
      <c r="K149" s="91"/>
      <c r="L149" s="21"/>
      <c r="M149" s="22">
        <v>4</v>
      </c>
      <c r="N149" s="24"/>
      <c r="O149" s="23"/>
      <c r="Q149" s="22">
        <v>4</v>
      </c>
      <c r="R149" s="24"/>
      <c r="S149" s="23"/>
      <c r="U149" s="22">
        <v>4</v>
      </c>
      <c r="V149" s="24"/>
      <c r="W149" s="23"/>
      <c r="Y149" s="22">
        <v>4</v>
      </c>
      <c r="Z149" s="24"/>
      <c r="AA149" s="23"/>
    </row>
    <row r="150" spans="9:27">
      <c r="I150" s="22">
        <v>5</v>
      </c>
      <c r="J150" s="21"/>
      <c r="K150" s="91"/>
      <c r="L150" s="21"/>
      <c r="M150" s="22">
        <v>5</v>
      </c>
      <c r="N150" s="24"/>
      <c r="O150" s="23"/>
      <c r="Q150" s="22">
        <v>5</v>
      </c>
      <c r="R150" s="24"/>
      <c r="S150" s="23"/>
      <c r="U150" s="22">
        <v>5</v>
      </c>
      <c r="V150" s="24"/>
      <c r="W150" s="23"/>
      <c r="Y150" s="22">
        <v>5</v>
      </c>
      <c r="Z150" s="24"/>
      <c r="AA150" s="23"/>
    </row>
    <row r="151" spans="9:27">
      <c r="I151" s="22">
        <v>6</v>
      </c>
      <c r="J151" s="21"/>
      <c r="K151" s="91"/>
      <c r="L151" s="21"/>
      <c r="M151" s="22">
        <v>6</v>
      </c>
      <c r="N151" s="24"/>
      <c r="O151" s="23"/>
      <c r="Q151" s="22">
        <v>6</v>
      </c>
      <c r="R151" s="24"/>
      <c r="S151" s="23"/>
      <c r="U151" s="22">
        <v>6</v>
      </c>
      <c r="V151" s="24"/>
      <c r="W151" s="23"/>
      <c r="Y151" s="22">
        <v>6</v>
      </c>
      <c r="Z151" s="24"/>
      <c r="AA151" s="23"/>
    </row>
    <row r="152" spans="9:27">
      <c r="I152" s="22">
        <v>7</v>
      </c>
      <c r="J152" s="21"/>
      <c r="K152" s="91"/>
      <c r="L152" s="21"/>
      <c r="M152" s="22">
        <v>7</v>
      </c>
      <c r="N152" s="24"/>
      <c r="O152" s="23"/>
      <c r="Q152" s="22">
        <v>7</v>
      </c>
      <c r="R152" s="24"/>
      <c r="S152" s="23"/>
      <c r="U152" s="22">
        <v>7</v>
      </c>
      <c r="V152" s="24"/>
      <c r="W152" s="23"/>
      <c r="Y152" s="22">
        <v>7</v>
      </c>
      <c r="Z152" s="24"/>
      <c r="AA152" s="23"/>
    </row>
    <row r="153" spans="9:27">
      <c r="I153" s="22">
        <v>8</v>
      </c>
      <c r="J153" s="21"/>
      <c r="K153" s="91"/>
      <c r="L153" s="21"/>
      <c r="M153" s="22">
        <v>8</v>
      </c>
      <c r="N153" s="24"/>
      <c r="O153" s="23"/>
      <c r="Q153" s="22">
        <v>8</v>
      </c>
      <c r="R153" s="24"/>
      <c r="S153" s="23"/>
      <c r="U153" s="22">
        <v>8</v>
      </c>
      <c r="V153" s="24"/>
      <c r="W153" s="23"/>
      <c r="Y153" s="22">
        <v>8</v>
      </c>
      <c r="Z153" s="24"/>
      <c r="AA153" s="23"/>
    </row>
    <row r="154" spans="9:27">
      <c r="I154" s="22">
        <v>9</v>
      </c>
      <c r="J154" s="21"/>
      <c r="K154" s="91"/>
      <c r="L154" s="21"/>
      <c r="M154" s="22">
        <v>9</v>
      </c>
      <c r="N154" s="24"/>
      <c r="O154" s="23"/>
      <c r="Q154" s="22">
        <v>9</v>
      </c>
      <c r="R154" s="24"/>
      <c r="S154" s="23"/>
      <c r="U154" s="22">
        <v>9</v>
      </c>
      <c r="V154" s="24"/>
      <c r="W154" s="23"/>
      <c r="Y154" s="22">
        <v>9</v>
      </c>
      <c r="Z154" s="24"/>
      <c r="AA154" s="23"/>
    </row>
    <row r="155" spans="9:27">
      <c r="I155" s="22">
        <v>10</v>
      </c>
      <c r="J155" s="21"/>
      <c r="K155" s="91"/>
      <c r="L155" s="21"/>
      <c r="M155" s="22">
        <v>10</v>
      </c>
      <c r="N155" s="24"/>
      <c r="O155" s="23"/>
      <c r="Q155" s="22">
        <v>10</v>
      </c>
      <c r="R155" s="24"/>
      <c r="S155" s="23"/>
      <c r="U155" s="22">
        <v>10</v>
      </c>
      <c r="V155" s="24"/>
      <c r="W155" s="23"/>
      <c r="Y155" s="52">
        <v>10</v>
      </c>
      <c r="Z155" s="53"/>
      <c r="AA155" s="54"/>
    </row>
    <row r="156" spans="9:27">
      <c r="I156" s="22">
        <v>11</v>
      </c>
      <c r="J156" s="21"/>
      <c r="K156" s="91"/>
      <c r="L156" s="21"/>
      <c r="M156" s="22">
        <v>11</v>
      </c>
      <c r="N156" s="24"/>
      <c r="O156" s="23"/>
      <c r="Q156" s="22">
        <v>11</v>
      </c>
      <c r="R156" s="24"/>
      <c r="S156" s="23"/>
      <c r="U156" s="22">
        <v>11</v>
      </c>
      <c r="V156" s="24"/>
      <c r="W156" s="23"/>
      <c r="Y156" s="1"/>
      <c r="Z156" s="1"/>
      <c r="AA156" t="str">
        <f>IF(COUNT(AA146:AA155)=0,"",AVERAGE(AA146:AA155))</f>
        <v/>
      </c>
    </row>
    <row r="157" spans="9:27">
      <c r="I157" s="22">
        <v>12</v>
      </c>
      <c r="J157" s="21"/>
      <c r="K157" s="91"/>
      <c r="L157" s="21"/>
      <c r="M157" s="22">
        <v>12</v>
      </c>
      <c r="N157" s="24"/>
      <c r="O157" s="23"/>
      <c r="Q157" s="22">
        <v>12</v>
      </c>
      <c r="R157" s="24"/>
      <c r="S157" s="23"/>
      <c r="U157" s="22">
        <v>12</v>
      </c>
      <c r="V157" s="24"/>
      <c r="W157" s="23"/>
      <c r="Y157" s="88" t="s">
        <v>91</v>
      </c>
      <c r="Z157" s="92"/>
      <c r="AA157" s="93"/>
    </row>
    <row r="158" ht="28.5" spans="9:27">
      <c r="I158" s="22">
        <v>13</v>
      </c>
      <c r="J158" s="21"/>
      <c r="K158" s="91"/>
      <c r="L158" s="21"/>
      <c r="M158" s="22">
        <v>13</v>
      </c>
      <c r="N158" s="24"/>
      <c r="O158" s="23"/>
      <c r="Q158" s="22">
        <v>13</v>
      </c>
      <c r="R158" s="24"/>
      <c r="S158" s="23"/>
      <c r="U158" s="22">
        <v>13</v>
      </c>
      <c r="V158" s="24"/>
      <c r="W158" s="23"/>
      <c r="Y158" s="22" t="s">
        <v>51</v>
      </c>
      <c r="Z158" s="24" t="s">
        <v>52</v>
      </c>
      <c r="AA158" s="23" t="s">
        <v>53</v>
      </c>
    </row>
    <row r="159" spans="9:27">
      <c r="I159" s="22">
        <v>14</v>
      </c>
      <c r="J159" s="21"/>
      <c r="K159" s="91"/>
      <c r="L159" s="21"/>
      <c r="M159" s="22">
        <v>14</v>
      </c>
      <c r="N159" s="24"/>
      <c r="O159" s="23"/>
      <c r="Q159" s="22">
        <v>14</v>
      </c>
      <c r="R159" s="24"/>
      <c r="S159" s="23"/>
      <c r="U159" s="22">
        <v>14</v>
      </c>
      <c r="V159" s="24"/>
      <c r="W159" s="23"/>
      <c r="Y159" s="22">
        <v>1</v>
      </c>
      <c r="Z159" s="24"/>
      <c r="AA159" s="23"/>
    </row>
    <row r="160" spans="9:27">
      <c r="I160" s="22">
        <v>15</v>
      </c>
      <c r="J160" s="21"/>
      <c r="K160" s="91"/>
      <c r="L160" s="21"/>
      <c r="M160" s="22">
        <v>15</v>
      </c>
      <c r="N160" s="24"/>
      <c r="O160" s="23"/>
      <c r="Q160" s="22">
        <v>15</v>
      </c>
      <c r="R160" s="24"/>
      <c r="S160" s="23"/>
      <c r="U160" s="22">
        <v>15</v>
      </c>
      <c r="V160" s="24"/>
      <c r="W160" s="23"/>
      <c r="Y160" s="22">
        <v>2</v>
      </c>
      <c r="Z160" s="24"/>
      <c r="AA160" s="23"/>
    </row>
    <row r="161" spans="9:27">
      <c r="I161" s="22">
        <v>16</v>
      </c>
      <c r="J161" s="21"/>
      <c r="K161" s="91"/>
      <c r="L161" s="21"/>
      <c r="M161" s="22">
        <v>16</v>
      </c>
      <c r="N161" s="24"/>
      <c r="O161" s="23"/>
      <c r="Q161" s="22">
        <v>16</v>
      </c>
      <c r="R161" s="24"/>
      <c r="S161" s="23"/>
      <c r="U161" s="22">
        <v>16</v>
      </c>
      <c r="V161" s="24"/>
      <c r="W161" s="23"/>
      <c r="Y161" s="22">
        <v>3</v>
      </c>
      <c r="Z161" s="24"/>
      <c r="AA161" s="23"/>
    </row>
    <row r="162" spans="9:27">
      <c r="I162" s="22">
        <v>17</v>
      </c>
      <c r="J162" s="21"/>
      <c r="K162" s="91"/>
      <c r="L162" s="21"/>
      <c r="M162" s="22">
        <v>17</v>
      </c>
      <c r="N162" s="24"/>
      <c r="O162" s="23"/>
      <c r="Q162" s="22">
        <v>17</v>
      </c>
      <c r="R162" s="24"/>
      <c r="S162" s="23"/>
      <c r="U162" s="22">
        <v>17</v>
      </c>
      <c r="V162" s="24"/>
      <c r="W162" s="23"/>
      <c r="Y162" s="22">
        <v>4</v>
      </c>
      <c r="Z162" s="24"/>
      <c r="AA162" s="23"/>
    </row>
    <row r="163" spans="9:27">
      <c r="I163" s="22">
        <v>18</v>
      </c>
      <c r="J163" s="21"/>
      <c r="K163" s="91"/>
      <c r="L163" s="21"/>
      <c r="M163" s="22">
        <v>18</v>
      </c>
      <c r="N163" s="24"/>
      <c r="O163" s="23"/>
      <c r="Q163" s="22">
        <v>18</v>
      </c>
      <c r="R163" s="24"/>
      <c r="S163" s="23"/>
      <c r="U163" s="22">
        <v>18</v>
      </c>
      <c r="V163" s="24"/>
      <c r="W163" s="23"/>
      <c r="Y163" s="22">
        <v>5</v>
      </c>
      <c r="Z163" s="24"/>
      <c r="AA163" s="23"/>
    </row>
    <row r="164" spans="9:27">
      <c r="I164" s="22">
        <v>19</v>
      </c>
      <c r="J164" s="21"/>
      <c r="K164" s="91"/>
      <c r="L164" s="21"/>
      <c r="M164" s="22">
        <v>19</v>
      </c>
      <c r="N164" s="24"/>
      <c r="O164" s="23"/>
      <c r="Q164" s="22">
        <v>19</v>
      </c>
      <c r="R164" s="24"/>
      <c r="S164" s="23"/>
      <c r="U164" s="22">
        <v>19</v>
      </c>
      <c r="V164" s="24"/>
      <c r="W164" s="23"/>
      <c r="Y164" s="22">
        <v>6</v>
      </c>
      <c r="Z164" s="24"/>
      <c r="AA164" s="23"/>
    </row>
    <row r="165" spans="9:27">
      <c r="I165" s="52">
        <v>20</v>
      </c>
      <c r="J165" s="74"/>
      <c r="K165" s="94"/>
      <c r="L165"/>
      <c r="M165" s="52">
        <v>20</v>
      </c>
      <c r="N165" s="53"/>
      <c r="O165" s="54"/>
      <c r="Q165" s="52">
        <v>20</v>
      </c>
      <c r="R165" s="53"/>
      <c r="S165" s="54"/>
      <c r="U165" s="52">
        <v>20</v>
      </c>
      <c r="V165" s="53"/>
      <c r="W165" s="54"/>
      <c r="Y165" s="22">
        <v>7</v>
      </c>
      <c r="Z165" s="24"/>
      <c r="AA165" s="23"/>
    </row>
    <row r="166" spans="9:27">
      <c r="J166" s="1"/>
      <c r="K166" s="95" t="str">
        <f>IF(COUNT(K146:K165)=0,"",AVERAGE(K146:K165))</f>
        <v/>
      </c>
      <c r="L166" s="95"/>
      <c r="M166" s="95"/>
      <c r="N166" s="95"/>
      <c r="O166" s="95" t="str">
        <f>IF(COUNT(O146:O165)=0,"",AVERAGE(O146:O165))</f>
        <v/>
      </c>
      <c r="P166" s="95"/>
      <c r="Q166" s="95"/>
      <c r="R166" s="95"/>
      <c r="S166" s="95" t="str">
        <f>IF(COUNT(S146:S165)=0,"",AVERAGE(S146:S165))</f>
        <v/>
      </c>
      <c r="T166" s="95"/>
      <c r="U166" s="95"/>
      <c r="V166" s="95"/>
      <c r="W166" s="95" t="str">
        <f>IF(COUNT(W146:W165)=0,"",AVERAGE(W146:W165))</f>
        <v/>
      </c>
      <c r="Y166" s="22">
        <v>8</v>
      </c>
      <c r="Z166" s="24"/>
      <c r="AA166" s="23"/>
    </row>
    <row r="167" spans="9:27">
      <c r="J167" s="1"/>
      <c r="M167" s="1"/>
      <c r="N167" s="1"/>
      <c r="Q167" s="1"/>
      <c r="R167" s="1"/>
      <c r="U167" s="1"/>
      <c r="V167" s="1"/>
      <c r="Y167" s="22">
        <v>9</v>
      </c>
      <c r="Z167" s="24"/>
      <c r="AA167" s="23"/>
    </row>
    <row r="168" spans="9:27">
      <c r="J168" s="1"/>
      <c r="M168" s="1"/>
      <c r="N168" s="1"/>
      <c r="Q168" s="1"/>
      <c r="R168" s="1"/>
      <c r="U168" s="1"/>
      <c r="V168" s="1"/>
      <c r="Y168" s="52">
        <v>10</v>
      </c>
      <c r="Z168" s="53"/>
      <c r="AA168" s="54"/>
    </row>
  </sheetData>
  <conditionalFormatting sqref="K5:K24">
    <cfRule type="top10" dxfId="0" priority="76" percent="1" rank="1"/>
    <cfRule type="top10" dxfId="1" priority="75" percent="1" bottom="1" rank="1"/>
  </conditionalFormatting>
  <conditionalFormatting sqref="K33:K52">
    <cfRule type="top10" dxfId="0" priority="64" percent="1" rank="1"/>
    <cfRule type="top10" dxfId="2" priority="63" percent="1" bottom="1" rank="1"/>
  </conditionalFormatting>
  <conditionalFormatting sqref="K61:K80">
    <cfRule type="top10" dxfId="0" priority="56" percent="1" rank="1"/>
    <cfRule type="top10" dxfId="2" priority="55" percent="1" bottom="1" rank="1"/>
  </conditionalFormatting>
  <conditionalFormatting sqref="K89:K108">
    <cfRule type="top10" dxfId="0" priority="40" percent="1" rank="1"/>
    <cfRule type="top10" dxfId="2" priority="39" percent="1" bottom="1" rank="1"/>
  </conditionalFormatting>
  <conditionalFormatting sqref="K117:K136">
    <cfRule type="top10" dxfId="0" priority="28" percent="1" rank="1"/>
    <cfRule type="top10" dxfId="2" priority="27" percent="1" bottom="1" rank="1"/>
  </conditionalFormatting>
  <conditionalFormatting sqref="K146:K165">
    <cfRule type="top10" dxfId="0" priority="26" percent="1" rank="1"/>
    <cfRule type="top10" dxfId="2" priority="25" percent="1" bottom="1" rank="1"/>
  </conditionalFormatting>
  <conditionalFormatting sqref="O5:O24">
    <cfRule type="top10" dxfId="0" priority="74" percent="1" rank="1"/>
    <cfRule type="top10" dxfId="1" priority="73" percent="1" bottom="1" rank="1"/>
  </conditionalFormatting>
  <conditionalFormatting sqref="O33:O52">
    <cfRule type="top10" dxfId="0" priority="62" percent="1" rank="1"/>
    <cfRule type="top10" dxfId="2" priority="61" percent="1" bottom="1" rank="1"/>
  </conditionalFormatting>
  <conditionalFormatting sqref="O61:O80">
    <cfRule type="top10" dxfId="0" priority="54" percent="1" rank="1"/>
    <cfRule type="top10" dxfId="2" priority="53" percent="1" bottom="1" rank="1"/>
  </conditionalFormatting>
  <conditionalFormatting sqref="O89:O108">
    <cfRule type="top10" dxfId="0" priority="38" percent="1" rank="1"/>
    <cfRule type="top10" dxfId="2" priority="37" percent="1" bottom="1" rank="1"/>
  </conditionalFormatting>
  <conditionalFormatting sqref="O117:O136">
    <cfRule type="top10" dxfId="0" priority="10" percent="1" rank="1"/>
    <cfRule type="top10" dxfId="2" priority="9" percent="1" bottom="1" rank="1"/>
  </conditionalFormatting>
  <conditionalFormatting sqref="O146:O165">
    <cfRule type="top10" dxfId="0" priority="24" percent="1" rank="1"/>
    <cfRule type="top10" dxfId="2" priority="23" percent="1" bottom="1" rank="1"/>
  </conditionalFormatting>
  <conditionalFormatting sqref="S5:S24">
    <cfRule type="top10" dxfId="0" priority="72" percent="1" rank="1"/>
    <cfRule type="top10" dxfId="1" priority="71" percent="1" bottom="1" rank="1"/>
  </conditionalFormatting>
  <conditionalFormatting sqref="S33:S52">
    <cfRule type="top10" dxfId="0" priority="60" percent="1" rank="1"/>
    <cfRule type="top10" dxfId="2" priority="59" percent="1" bottom="1" rank="1"/>
  </conditionalFormatting>
  <conditionalFormatting sqref="S61:S80">
    <cfRule type="top10" dxfId="0" priority="12" percent="1" rank="1"/>
    <cfRule type="top10" dxfId="2" priority="11" percent="1" bottom="1" rank="1"/>
  </conditionalFormatting>
  <conditionalFormatting sqref="S68:S75">
    <cfRule type="top10" dxfId="0" priority="14" percent="1" rank="1"/>
    <cfRule type="top10" dxfId="2" priority="13" percent="1" bottom="1" rank="1"/>
  </conditionalFormatting>
  <conditionalFormatting sqref="S89:S108">
    <cfRule type="top10" dxfId="0" priority="36" percent="1" rank="1"/>
    <cfRule type="top10" dxfId="2" priority="35" percent="1" bottom="1" rank="1"/>
  </conditionalFormatting>
  <conditionalFormatting sqref="S117:S136">
    <cfRule type="top10" dxfId="0" priority="6" percent="1" rank="1"/>
    <cfRule type="top10" dxfId="2" priority="5" percent="1" bottom="1" rank="1"/>
  </conditionalFormatting>
  <conditionalFormatting sqref="S146:S165">
    <cfRule type="top10" dxfId="0" priority="22" percent="1" rank="1"/>
    <cfRule type="top10" dxfId="2" priority="21" percent="1" bottom="1" rank="1"/>
  </conditionalFormatting>
  <conditionalFormatting sqref="W5:W24">
    <cfRule type="top10" dxfId="0" priority="70" percent="1" rank="1"/>
    <cfRule type="top10" dxfId="1" priority="69" percent="1" bottom="1" rank="1"/>
  </conditionalFormatting>
  <conditionalFormatting sqref="W33:W52">
    <cfRule type="top10" dxfId="0" priority="58" percent="1" rank="1"/>
    <cfRule type="top10" dxfId="2" priority="57" percent="1" bottom="1" rank="1"/>
  </conditionalFormatting>
  <conditionalFormatting sqref="W89:W108">
    <cfRule type="top10" dxfId="0" priority="34" percent="1" rank="1"/>
    <cfRule type="top10" dxfId="2" priority="33" percent="1" bottom="1" rank="1"/>
  </conditionalFormatting>
  <conditionalFormatting sqref="W117:W136">
    <cfRule type="top10" dxfId="0" priority="8" percent="1" rank="1"/>
    <cfRule type="top10" dxfId="2" priority="7" percent="1" bottom="1" rank="1"/>
  </conditionalFormatting>
  <conditionalFormatting sqref="W146:W165">
    <cfRule type="top10" dxfId="0" priority="20" percent="1" rank="1"/>
    <cfRule type="top10" dxfId="2" priority="19" percent="1" bottom="1" rank="1"/>
  </conditionalFormatting>
  <conditionalFormatting sqref="AA5:AA14">
    <cfRule type="top10" dxfId="0" priority="68" percent="1" rank="1"/>
    <cfRule type="top10" dxfId="1" priority="67" percent="1" bottom="1" rank="1"/>
  </conditionalFormatting>
  <conditionalFormatting sqref="AA18:AA27">
    <cfRule type="top10" dxfId="0" priority="66" percent="1" rank="1"/>
    <cfRule type="top10" dxfId="1" priority="65" percent="1" bottom="1" rank="1"/>
  </conditionalFormatting>
  <conditionalFormatting sqref="AA33:AA42">
    <cfRule type="top10" dxfId="0" priority="44" percent="1" rank="1"/>
    <cfRule type="top10" dxfId="2" priority="43" percent="1" bottom="1" rank="1"/>
  </conditionalFormatting>
  <conditionalFormatting sqref="AA46:AA55">
    <cfRule type="top10" dxfId="0" priority="42" percent="1" rank="1"/>
    <cfRule type="top10" dxfId="2" priority="41" percent="1" bottom="1" rank="1"/>
  </conditionalFormatting>
  <conditionalFormatting sqref="AA61:AA70">
    <cfRule type="top10" dxfId="0" priority="48" percent="1" rank="1"/>
    <cfRule type="top10" dxfId="2" priority="47" percent="1" bottom="1" rank="1"/>
  </conditionalFormatting>
  <conditionalFormatting sqref="AA74:AA83">
    <cfRule type="top10" dxfId="0" priority="46" percent="1" rank="1"/>
    <cfRule type="top10" dxfId="2" priority="45" percent="1" bottom="1" rank="1"/>
  </conditionalFormatting>
  <conditionalFormatting sqref="AA89:AA98">
    <cfRule type="top10" dxfId="0" priority="32" percent="1" rank="10"/>
    <cfRule type="top10" dxfId="2" priority="31" percent="1" bottom="1" rank="1"/>
  </conditionalFormatting>
  <conditionalFormatting sqref="AA102:AA111">
    <cfRule type="top10" dxfId="0" priority="30" percent="1" rank="1"/>
    <cfRule type="top10" dxfId="2" priority="29" percent="1" bottom="1" rank="1"/>
  </conditionalFormatting>
  <conditionalFormatting sqref="AA117:AA126">
    <cfRule type="top10" dxfId="0" priority="2" percent="1" rank="1"/>
    <cfRule type="top10" dxfId="2" priority="1" percent="1" bottom="1" rank="1"/>
  </conditionalFormatting>
  <conditionalFormatting sqref="AA130:AA139">
    <cfRule type="top10" dxfId="0" priority="4" percent="1" rank="1"/>
    <cfRule type="top10" dxfId="2" priority="3" percent="1" bottom="1" rank="1"/>
  </conditionalFormatting>
  <conditionalFormatting sqref="AA146:AA155">
    <cfRule type="top10" dxfId="0" priority="18" percent="1" rank="10"/>
    <cfRule type="top10" dxfId="2" priority="17" percent="1" bottom="1" rank="1"/>
  </conditionalFormatting>
  <conditionalFormatting sqref="AA159:AA168">
    <cfRule type="top10" dxfId="0" priority="16" percent="1" rank="1"/>
    <cfRule type="top10" dxfId="2" priority="15" percent="1" bottom="1" rank="1"/>
  </conditionalFormatting>
  <conditionalFormatting sqref="S61:S67;S76:S80;W62:W69">
    <cfRule type="top10" dxfId="0" priority="52" percent="1" rank="1"/>
    <cfRule type="top10" dxfId="2" priority="51" percent="1" bottom="1" rank="1"/>
  </conditionalFormatting>
  <conditionalFormatting sqref="W61;W70:W80">
    <cfRule type="top10" dxfId="0" priority="50" percent="1" rank="1"/>
    <cfRule type="top10" dxfId="2" priority="49" percent="1" bottom="1" rank="1"/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8"/>
  <sheetViews>
    <sheetView zoomScale="110" zoomScaleNormal="110" workbookViewId="0">
      <selection activeCell="L70" sqref="L70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12.942857142857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1" spans="1:27">
      <c r="A1" s="1" t="s">
        <v>125</v>
      </c>
      <c r="B1" s="1" t="s">
        <v>126</v>
      </c>
      <c r="C1" s="1" t="s">
        <v>127</v>
      </c>
      <c r="D1" s="2">
        <v>0.41</v>
      </c>
    </row>
    <row r="2" s="1" customFormat="1" ht="21" spans="1:27">
      <c r="A2" s="3" t="s">
        <v>128</v>
      </c>
      <c r="B2" s="4"/>
      <c r="C2" s="5"/>
      <c r="D2" s="5"/>
      <c r="E2" s="6"/>
      <c r="G2" s="7"/>
      <c r="H2" s="7"/>
      <c r="I2" s="7" t="str">
        <f>"POINT-Typ "&amp;$B$4</f>
        <v>POINT-Typ 26 mm black</v>
      </c>
      <c r="J2" s="7"/>
    </row>
    <row r="3" s="1" customFormat="1" spans="1:27">
      <c r="A3" s="8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10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15" t="s">
        <v>49</v>
      </c>
      <c r="B4" t="s">
        <v>50</v>
      </c>
      <c r="C4" s="16">
        <f>IF(COUNT(K5:K24,O5:O24,S5:S24,W5:W24,AA5:AA14,AA18:AA27)=0,"",MIN(K5:K24,O5:O24,S5:S24,W5:W24,AA5:AA14,AA18:AA27))</f>
        <v>11</v>
      </c>
      <c r="D4" s="17">
        <f>IF(COUNT(K5:K24,O5:O24,S5:S24,W5:W24,AA5:AA14,AA18:AA27)=0,"",MAX(K5:K24,O5:O24,S5:S24,W5:W24,AA5:AA14,AA18:AA27))</f>
        <v>21</v>
      </c>
      <c r="E4" s="18">
        <f>IF(COUNT(K5:K24,O5:O24,S5:S24,W5:W24,AA5:AA14,AA18:AA27)=0,"",AVERAGE(K5:K24,O5:O24,S5:S24,W5:W24,AA5:AA14,AA18:AA27))</f>
        <v>16.18</v>
      </c>
      <c r="F4" s="19">
        <f t="shared" ref="F4:F8" si="0">IF(OR(C4="",D4="",E4=""),"",((D4-C4)/E4)*100)</f>
        <v>61.8046971569839</v>
      </c>
      <c r="G4" s="20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15"/>
      <c r="B5" t="s">
        <v>54</v>
      </c>
      <c r="C5" s="16">
        <f>IF(COUNT(K33:K52,O33:O52,S33:S52,W33:W52,AA33:AA42,AA46:AA55)=0,"",MIN(K33:K52,O33:O52,S33:S52,W33:W52,AA33:AA42,AA46:AA55))</f>
        <v>14</v>
      </c>
      <c r="D5" s="17">
        <f>IF(COUNT(K33:K52,O33:O52,S33:S52,W33:W52,AA33:AA42,AA46:AA55)=0,"",MAX(K33:K52,O33:O52,S33:S52,W33:W52,AA33:AA42,AA46:AA55))</f>
        <v>22</v>
      </c>
      <c r="E5" s="18">
        <f>IF(COUNT(K33:K52,O33:O52,S33:S52,W33:W52,AA33:AA42,AA46:AA55)=0,"",AVERAGE(K33:K52,O33:O52,S33:S52,W33:W52,AA33:AA42,AA46:AA55))</f>
        <v>17.8</v>
      </c>
      <c r="F5" s="19">
        <f t="shared" si="0"/>
        <v>44.9438202247191</v>
      </c>
      <c r="G5" s="21"/>
      <c r="H5" s="21"/>
      <c r="I5" s="22">
        <v>1</v>
      </c>
      <c r="J5" s="21"/>
      <c r="K5" s="25">
        <v>18</v>
      </c>
      <c r="L5" s="21"/>
      <c r="M5" s="22">
        <v>1</v>
      </c>
      <c r="N5" s="24"/>
      <c r="O5" s="26">
        <v>18</v>
      </c>
      <c r="Q5" s="22">
        <v>1</v>
      </c>
      <c r="R5" s="24"/>
      <c r="S5" s="26">
        <v>11</v>
      </c>
      <c r="U5" s="22">
        <v>1</v>
      </c>
      <c r="V5" s="24"/>
      <c r="W5" s="26">
        <v>15</v>
      </c>
      <c r="Y5" s="22">
        <v>1</v>
      </c>
      <c r="Z5" s="24">
        <v>50</v>
      </c>
      <c r="AA5" s="23">
        <v>17</v>
      </c>
    </row>
    <row r="6" s="1" customFormat="1" spans="1:27">
      <c r="A6" s="15"/>
      <c r="B6" t="s">
        <v>55</v>
      </c>
      <c r="C6" s="16">
        <f>IF(COUNT(K61:K80,O61:O80,S61:S80,W61:W80,AA61:AA70,AA74:AA83)=0,"",MIN(K61:K80,O61:O80,S61:S80,W61:W80,AA61:AA70,AA74:AA83))</f>
        <v>15</v>
      </c>
      <c r="D6" s="17">
        <f>IF(COUNT(K61:K80,O61:O80,S61:S80,W61:W80,AA61:AA70,AA74:AA83)=0,"",MAX(K61:K80,O61:O80,S61:S80,W61:W80,AA61:AA70,AA74:AA83))</f>
        <v>23</v>
      </c>
      <c r="E6" s="18">
        <f>IF(COUNT(K61:K80,O61:O80,S61:S80,W61:W80,AA61:AA70,AA74:AA83)=0,"",AVERAGE(K61:K80,O61:O80,S61:S80,W61:W80,AA61:AA70,AA74:AA83))</f>
        <v>18.97</v>
      </c>
      <c r="F6" s="19">
        <f t="shared" si="0"/>
        <v>42.1718502899315</v>
      </c>
      <c r="G6" s="21"/>
      <c r="H6" s="21"/>
      <c r="I6" s="22">
        <v>2</v>
      </c>
      <c r="J6" s="21"/>
      <c r="K6" s="25">
        <v>19</v>
      </c>
      <c r="L6" s="21"/>
      <c r="M6" s="22">
        <v>2</v>
      </c>
      <c r="N6" s="24"/>
      <c r="O6" s="26">
        <v>17</v>
      </c>
      <c r="Q6" s="22">
        <v>2</v>
      </c>
      <c r="R6" s="24"/>
      <c r="S6" s="26">
        <v>13</v>
      </c>
      <c r="U6" s="22">
        <v>2</v>
      </c>
      <c r="V6" s="24"/>
      <c r="W6" s="26">
        <v>14</v>
      </c>
      <c r="Y6" s="22">
        <v>2</v>
      </c>
      <c r="Z6" s="24"/>
      <c r="AA6" s="23">
        <v>19</v>
      </c>
    </row>
    <row r="7" s="1" customFormat="1" spans="1:27">
      <c r="A7" s="15" t="s">
        <v>56</v>
      </c>
      <c r="B7" t="s">
        <v>57</v>
      </c>
      <c r="C7" s="16">
        <f>IF(COUNT(K89:K108,O89:O108,S89:S108,W89:W108,AA89:AA98,AA102:AA111)=0,"",MIN(K89:K108,O89:O108,S89:S108,W89:W108,AA89:AA98,AA102:AA111))</f>
        <v>15</v>
      </c>
      <c r="D7" s="17">
        <f>IF(COUNT(K89:K108,O89:O108,S89:S108,W89:W108,AA89:AA98,AA102:AA111)=0,"",MAX(K89:K108,O89:O108,S89:S108,W89:W108,AA89:AA98,AA102:AA111))</f>
        <v>23</v>
      </c>
      <c r="E7" s="18">
        <f>IF(COUNT(K89:K108,O89:O108,S89:S108,W89:W108,AA89:AA98,AA102:AA111)=0,"",AVERAGE(K89:K108,O89:O108,S89:S108,W89:W108,AA89:AA98,AA102:AA111))</f>
        <v>19.3</v>
      </c>
      <c r="F7" s="19">
        <f t="shared" si="0"/>
        <v>41.4507772020725</v>
      </c>
      <c r="G7" s="21"/>
      <c r="H7" s="21"/>
      <c r="I7" s="22">
        <v>3</v>
      </c>
      <c r="J7" s="21"/>
      <c r="K7" s="25">
        <v>19</v>
      </c>
      <c r="L7" s="21"/>
      <c r="M7" s="22">
        <v>3</v>
      </c>
      <c r="N7" s="24"/>
      <c r="O7" s="26">
        <v>17</v>
      </c>
      <c r="Q7" s="22">
        <v>3</v>
      </c>
      <c r="R7" s="24"/>
      <c r="S7" s="26">
        <v>15</v>
      </c>
      <c r="U7" s="22">
        <v>3</v>
      </c>
      <c r="V7" s="24"/>
      <c r="W7" s="26">
        <v>18</v>
      </c>
      <c r="X7" s="1" t="s">
        <v>129</v>
      </c>
      <c r="Y7" s="22">
        <v>3</v>
      </c>
      <c r="Z7" s="24"/>
      <c r="AA7" s="23">
        <v>20</v>
      </c>
    </row>
    <row r="8" s="1" customFormat="1" ht="15.75" spans="1:27">
      <c r="A8" s="27"/>
      <c r="B8" s="28" t="s">
        <v>58</v>
      </c>
      <c r="C8" s="29">
        <f>IF(COUNT(K117:K136,O117:O136,S117:S136,W117:W136,AA117:AA126,AA130:AA139)=0,"",MIN(K117:K136,O117:O136,S117:S136,W117:W136,AA117:AA126,AA130:AA139))</f>
        <v>14</v>
      </c>
      <c r="D8" s="30">
        <f>IF(COUNT(K117:K136,O117:O136,S117:S136,W117:W136,AA117:AA126,AA130:AA139)=0,"",MAX(K117:K136,O117:O136,S117:S136,W117:W136,AA117:AA126,AA130:AA139))</f>
        <v>23</v>
      </c>
      <c r="E8" s="31">
        <f>IF(COUNT(K117:K136,O117:O136,S117:S136,W117:W136,AA117:AA126,AA130:AA139)=0,"",AVERAGE(K117:K136,O117:O136,S117:S136,W117:W136,AA117:AA126,AA130:AA139))</f>
        <v>17.58</v>
      </c>
      <c r="F8" s="32">
        <f t="shared" si="0"/>
        <v>51.1945392491468</v>
      </c>
      <c r="G8" s="21"/>
      <c r="H8" s="21"/>
      <c r="I8" s="22">
        <v>4</v>
      </c>
      <c r="J8" s="21"/>
      <c r="K8" s="25">
        <v>19</v>
      </c>
      <c r="L8" s="21"/>
      <c r="M8" s="22">
        <v>4</v>
      </c>
      <c r="N8" s="24"/>
      <c r="O8" s="26">
        <v>18</v>
      </c>
      <c r="Q8" s="22">
        <v>4</v>
      </c>
      <c r="R8" s="24"/>
      <c r="S8" s="26">
        <v>16</v>
      </c>
      <c r="U8" s="22">
        <v>4</v>
      </c>
      <c r="V8" s="24"/>
      <c r="W8" s="23">
        <v>14</v>
      </c>
      <c r="Y8" s="22">
        <v>4</v>
      </c>
      <c r="Z8" s="24"/>
      <c r="AA8" s="23">
        <v>17</v>
      </c>
    </row>
    <row r="9" s="1" customFormat="1" spans="1:27">
      <c r="A9" s="33"/>
      <c r="B9" s="34" t="s">
        <v>59</v>
      </c>
      <c r="C9" s="35"/>
      <c r="D9" s="36"/>
      <c r="E9" s="34"/>
      <c r="F9" s="37"/>
      <c r="G9" s="21"/>
      <c r="H9" s="21"/>
      <c r="I9" s="22">
        <v>5</v>
      </c>
      <c r="J9" s="21"/>
      <c r="K9" s="25">
        <v>18</v>
      </c>
      <c r="L9" s="21"/>
      <c r="M9" s="22">
        <v>5</v>
      </c>
      <c r="N9" s="24"/>
      <c r="O9" s="23">
        <v>18</v>
      </c>
      <c r="Q9" s="22">
        <v>5</v>
      </c>
      <c r="R9" s="24"/>
      <c r="S9" s="23">
        <v>14</v>
      </c>
      <c r="U9" s="22">
        <v>5</v>
      </c>
      <c r="V9" s="24"/>
      <c r="W9" s="23">
        <v>12</v>
      </c>
      <c r="Y9" s="22">
        <v>5</v>
      </c>
      <c r="Z9" s="24"/>
      <c r="AA9" s="23">
        <v>16</v>
      </c>
    </row>
    <row r="10" s="1" customFormat="1" spans="1:27">
      <c r="A10" s="38" t="s">
        <v>60</v>
      </c>
      <c r="B10" s="39"/>
      <c r="C10" s="39"/>
      <c r="D10" s="39"/>
      <c r="E10" s="40"/>
      <c r="G10" s="21"/>
      <c r="H10" s="21"/>
      <c r="I10" s="22">
        <v>6</v>
      </c>
      <c r="J10" s="21"/>
      <c r="K10" s="25">
        <v>17</v>
      </c>
      <c r="L10" s="21"/>
      <c r="M10" s="22">
        <v>6</v>
      </c>
      <c r="N10" s="24"/>
      <c r="O10" s="23">
        <v>18</v>
      </c>
      <c r="Q10" s="22">
        <v>6</v>
      </c>
      <c r="R10" s="24"/>
      <c r="S10" s="23">
        <v>12</v>
      </c>
      <c r="U10" s="22">
        <v>6</v>
      </c>
      <c r="V10" s="24"/>
      <c r="W10" s="23">
        <v>14</v>
      </c>
      <c r="Y10" s="22">
        <v>6</v>
      </c>
      <c r="Z10" s="24"/>
      <c r="AA10" s="23">
        <v>18</v>
      </c>
    </row>
    <row r="11" s="1" customFormat="1" ht="18.75" spans="1:27">
      <c r="A11" s="41" t="s">
        <v>61</v>
      </c>
      <c r="B11" s="42">
        <f>IF(COUNT(C4:C8)=0,"",MIN(C4:C8))</f>
        <v>11</v>
      </c>
      <c r="C11" s="43"/>
      <c r="D11" s="44" t="s">
        <v>62</v>
      </c>
      <c r="E11" s="45">
        <f>IF(COUNT(F4:F8)=0,"",MAX(F4:F8)-MIN(F4:F8))</f>
        <v>20.3539199549114</v>
      </c>
      <c r="G11" s="21"/>
      <c r="H11" s="21"/>
      <c r="I11" s="22">
        <v>7</v>
      </c>
      <c r="J11" s="21"/>
      <c r="K11" s="25">
        <v>18</v>
      </c>
      <c r="L11" s="21"/>
      <c r="M11" s="22">
        <v>7</v>
      </c>
      <c r="N11" s="24"/>
      <c r="O11" s="23">
        <v>16</v>
      </c>
      <c r="Q11" s="22">
        <v>7</v>
      </c>
      <c r="R11" s="24"/>
      <c r="S11" s="23">
        <v>13</v>
      </c>
      <c r="U11" s="22">
        <v>7</v>
      </c>
      <c r="V11" s="24"/>
      <c r="W11" s="23">
        <v>13</v>
      </c>
      <c r="Y11" s="22">
        <v>7</v>
      </c>
      <c r="Z11" s="24"/>
      <c r="AA11" s="23">
        <v>19</v>
      </c>
    </row>
    <row r="12" s="1" customFormat="1" ht="28.5" spans="1:27">
      <c r="A12" s="41" t="s">
        <v>63</v>
      </c>
      <c r="B12" s="42">
        <f>IF(COUNT(D4:D8)=0,"",MAX(D4:D8))</f>
        <v>23</v>
      </c>
      <c r="C12" s="43"/>
      <c r="D12" s="46" t="s">
        <v>16</v>
      </c>
      <c r="E12" s="47">
        <f>IF(OR(B15="",E11=""),"",B15-E11+20)</f>
        <v>51.3329432205178</v>
      </c>
      <c r="G12" s="21"/>
      <c r="H12" s="21"/>
      <c r="I12" s="22">
        <v>8</v>
      </c>
      <c r="J12" s="21"/>
      <c r="K12" s="25">
        <v>18</v>
      </c>
      <c r="L12" s="21"/>
      <c r="M12" s="22">
        <v>8</v>
      </c>
      <c r="N12" s="24"/>
      <c r="O12" s="23">
        <v>16</v>
      </c>
      <c r="Q12" s="22">
        <v>8</v>
      </c>
      <c r="R12" s="24"/>
      <c r="S12" s="23">
        <v>14</v>
      </c>
      <c r="U12" s="22">
        <v>8</v>
      </c>
      <c r="V12" s="24"/>
      <c r="W12" s="23">
        <v>16</v>
      </c>
      <c r="Y12" s="22">
        <v>8</v>
      </c>
      <c r="Z12" s="24"/>
      <c r="AA12" s="23">
        <v>17</v>
      </c>
    </row>
    <row r="13" s="1" customFormat="1" ht="28.5" spans="1:27">
      <c r="A13" s="41" t="s">
        <v>64</v>
      </c>
      <c r="B13" s="42">
        <f>IF(COUNT(E4:E8)=0,"",AVERAGE(E4:E8))</f>
        <v>17.966</v>
      </c>
      <c r="C13" s="43"/>
      <c r="D13" s="48" t="s">
        <v>65</v>
      </c>
      <c r="E13" s="49" t="str">
        <f>IF(COUNT(F4:F8)=0,"",INDEX(B4:B8,MATCH(MIN(F4:F8),F4:F8,0)))</f>
        <v>32 mm gold spiral</v>
      </c>
      <c r="G13" s="21"/>
      <c r="H13" s="21"/>
      <c r="I13" s="22">
        <v>9</v>
      </c>
      <c r="J13" s="21"/>
      <c r="K13" s="25">
        <v>18</v>
      </c>
      <c r="L13" s="21"/>
      <c r="M13" s="22">
        <v>9</v>
      </c>
      <c r="N13" s="24"/>
      <c r="O13" s="23">
        <v>18</v>
      </c>
      <c r="Q13" s="22">
        <v>9</v>
      </c>
      <c r="R13" s="24"/>
      <c r="S13" s="23">
        <v>12</v>
      </c>
      <c r="U13" s="22">
        <v>9</v>
      </c>
      <c r="V13" s="24"/>
      <c r="W13" s="23">
        <v>15</v>
      </c>
      <c r="X13" s="1" t="s">
        <v>129</v>
      </c>
      <c r="Y13" s="22">
        <v>9</v>
      </c>
      <c r="Z13" s="24"/>
      <c r="AA13" s="23">
        <v>20</v>
      </c>
    </row>
    <row r="14" s="1" customFormat="1" ht="28.5" spans="1:27">
      <c r="A14" s="50" t="s">
        <v>66</v>
      </c>
      <c r="B14" s="51">
        <f>IF(COUNT(F4:F8)=0,"",AVERAGE(F4:F8))</f>
        <v>48.3131368245708</v>
      </c>
      <c r="C14" s="43"/>
      <c r="D14" s="48" t="s">
        <v>67</v>
      </c>
      <c r="E14" s="49" t="str">
        <f>IF(COUNT(F4:F8)=0,"",INDEX(B4:B8,MATCH(MAX(F4:F8),F4:F8,0)))</f>
        <v>26 mm black</v>
      </c>
      <c r="G14" s="21"/>
      <c r="H14" s="21"/>
      <c r="I14" s="22">
        <v>10</v>
      </c>
      <c r="J14" s="21"/>
      <c r="K14" s="25">
        <v>18</v>
      </c>
      <c r="L14" s="21"/>
      <c r="M14" s="22">
        <v>10</v>
      </c>
      <c r="N14" s="24"/>
      <c r="O14" s="23">
        <v>17</v>
      </c>
      <c r="Q14" s="22">
        <v>10</v>
      </c>
      <c r="R14" s="24"/>
      <c r="S14" s="23">
        <v>13</v>
      </c>
      <c r="U14" s="22">
        <v>10</v>
      </c>
      <c r="V14" s="24"/>
      <c r="W14" s="23">
        <v>15</v>
      </c>
      <c r="Y14" s="52">
        <v>10</v>
      </c>
      <c r="Z14" s="53"/>
      <c r="AA14" s="54">
        <v>17</v>
      </c>
    </row>
    <row r="15" s="1" customFormat="1" ht="19.5" spans="1:27">
      <c r="A15" s="55" t="s">
        <v>68</v>
      </c>
      <c r="B15" s="56">
        <f>IF(B14="","",100-B14)</f>
        <v>51.6868631754292</v>
      </c>
      <c r="C15" s="57"/>
      <c r="D15" s="58"/>
      <c r="E15" s="59"/>
      <c r="G15" s="21"/>
      <c r="H15" s="21"/>
      <c r="I15" s="22">
        <v>11</v>
      </c>
      <c r="J15" s="21"/>
      <c r="K15" s="25">
        <v>19</v>
      </c>
      <c r="L15" s="21"/>
      <c r="M15" s="22">
        <v>11</v>
      </c>
      <c r="N15" s="24"/>
      <c r="O15" s="23">
        <v>16</v>
      </c>
      <c r="Q15" s="22">
        <v>11</v>
      </c>
      <c r="R15" s="24"/>
      <c r="S15" s="23">
        <v>13</v>
      </c>
      <c r="U15" s="22">
        <v>11</v>
      </c>
      <c r="V15" s="24"/>
      <c r="W15" s="23">
        <v>14</v>
      </c>
      <c r="AA15" s="60">
        <f>IF(COUNT(AA5:AA14)=0,"",AVERAGE(AA5:AA14))</f>
        <v>18</v>
      </c>
    </row>
    <row r="16" s="1" customFormat="1" spans="1:27">
      <c r="G16" s="21"/>
      <c r="H16" s="21"/>
      <c r="I16" s="22">
        <v>12</v>
      </c>
      <c r="J16" s="21"/>
      <c r="K16" s="25">
        <v>18</v>
      </c>
      <c r="L16" s="21"/>
      <c r="M16" s="22">
        <v>12</v>
      </c>
      <c r="N16" s="24"/>
      <c r="O16" s="23">
        <v>18</v>
      </c>
      <c r="Q16" s="22">
        <v>12</v>
      </c>
      <c r="R16" s="24"/>
      <c r="S16" s="23">
        <v>14</v>
      </c>
      <c r="U16" s="22">
        <v>12</v>
      </c>
      <c r="V16" s="24"/>
      <c r="W16" s="23">
        <v>14</v>
      </c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/>
      <c r="K17" s="25">
        <v>17</v>
      </c>
      <c r="L17" s="21" t="s">
        <v>129</v>
      </c>
      <c r="M17" s="22">
        <v>13</v>
      </c>
      <c r="N17" s="24"/>
      <c r="O17" s="23">
        <v>20</v>
      </c>
      <c r="Q17" s="22">
        <v>13</v>
      </c>
      <c r="R17" s="24"/>
      <c r="S17" s="23">
        <v>14</v>
      </c>
      <c r="U17" s="22">
        <v>13</v>
      </c>
      <c r="V17" s="24"/>
      <c r="W17" s="23">
        <v>16</v>
      </c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/>
      <c r="K18" s="25">
        <v>21</v>
      </c>
      <c r="L18" s="21"/>
      <c r="M18" s="22">
        <v>14</v>
      </c>
      <c r="N18" s="24"/>
      <c r="O18" s="23">
        <v>16</v>
      </c>
      <c r="Q18" s="22">
        <v>14</v>
      </c>
      <c r="R18" s="24"/>
      <c r="S18" s="23">
        <v>13</v>
      </c>
      <c r="U18" s="22">
        <v>14</v>
      </c>
      <c r="V18" s="24"/>
      <c r="W18" s="23">
        <v>15</v>
      </c>
      <c r="Y18" s="22">
        <v>1</v>
      </c>
      <c r="Z18" s="24">
        <v>25</v>
      </c>
      <c r="AA18" s="23">
        <v>12</v>
      </c>
    </row>
    <row r="19" s="1" customFormat="1" spans="1:27">
      <c r="A19" s="66" t="s">
        <v>50</v>
      </c>
      <c r="B19" s="67">
        <f>K25</f>
        <v>18.65</v>
      </c>
      <c r="C19" s="67">
        <f>O25</f>
        <v>17.45</v>
      </c>
      <c r="D19" s="67">
        <f>S25</f>
        <v>13.75</v>
      </c>
      <c r="E19" s="67">
        <f>W25</f>
        <v>15.1</v>
      </c>
      <c r="F19" s="68">
        <f>AA28</f>
        <v>13.9</v>
      </c>
      <c r="G19" s="69">
        <f>AA15</f>
        <v>18</v>
      </c>
      <c r="H19" s="21"/>
      <c r="I19" s="22">
        <v>15</v>
      </c>
      <c r="J19" s="21"/>
      <c r="K19" s="25">
        <v>19</v>
      </c>
      <c r="L19" s="21"/>
      <c r="M19" s="22">
        <v>15</v>
      </c>
      <c r="N19" s="24"/>
      <c r="O19" s="23">
        <v>18</v>
      </c>
      <c r="Q19" s="22">
        <v>15</v>
      </c>
      <c r="R19" s="24"/>
      <c r="S19" s="23">
        <v>14</v>
      </c>
      <c r="U19" s="22">
        <v>15</v>
      </c>
      <c r="V19" s="24"/>
      <c r="W19" s="23">
        <v>17</v>
      </c>
      <c r="Y19" s="22">
        <v>2</v>
      </c>
      <c r="Z19" s="24"/>
      <c r="AA19" s="23">
        <v>15</v>
      </c>
    </row>
    <row r="20" s="1" customFormat="1" spans="1:27">
      <c r="A20" s="66" t="s">
        <v>54</v>
      </c>
      <c r="B20" s="67">
        <f>K53</f>
        <v>20.4</v>
      </c>
      <c r="C20" s="67">
        <f>O53</f>
        <v>19.2</v>
      </c>
      <c r="D20" s="67">
        <f>S53</f>
        <v>15.4</v>
      </c>
      <c r="E20" s="67">
        <f>W53</f>
        <v>16.85</v>
      </c>
      <c r="F20" s="68">
        <f>AA56</f>
        <v>16</v>
      </c>
      <c r="G20" s="69">
        <f>AA43</f>
        <v>18.3</v>
      </c>
      <c r="H20" s="21"/>
      <c r="I20" s="22">
        <v>16</v>
      </c>
      <c r="J20" s="21"/>
      <c r="K20" s="25">
        <v>19</v>
      </c>
      <c r="L20" s="21"/>
      <c r="M20" s="22">
        <v>16</v>
      </c>
      <c r="N20" s="24"/>
      <c r="O20" s="23">
        <v>16</v>
      </c>
      <c r="Q20" s="22">
        <v>16</v>
      </c>
      <c r="R20" s="24"/>
      <c r="S20" s="23">
        <v>14</v>
      </c>
      <c r="U20" s="22">
        <v>16</v>
      </c>
      <c r="V20" s="24"/>
      <c r="W20" s="23">
        <v>15</v>
      </c>
      <c r="Y20" s="22">
        <v>3</v>
      </c>
      <c r="Z20" s="24"/>
      <c r="AA20" s="23">
        <v>13</v>
      </c>
    </row>
    <row r="21" s="1" customFormat="1" spans="1:27">
      <c r="A21" s="66" t="s">
        <v>55</v>
      </c>
      <c r="B21" s="67">
        <f>K81</f>
        <v>21.15</v>
      </c>
      <c r="C21" s="67">
        <f>O81</f>
        <v>20.15</v>
      </c>
      <c r="D21" s="67">
        <f>S81</f>
        <v>17.15</v>
      </c>
      <c r="E21" s="67">
        <f>W81</f>
        <v>18.5</v>
      </c>
      <c r="F21" s="68">
        <f>AA84</f>
        <v>17.1</v>
      </c>
      <c r="G21" s="69">
        <f>AA71</f>
        <v>18.7</v>
      </c>
      <c r="H21" s="21"/>
      <c r="I21" s="22">
        <v>17</v>
      </c>
      <c r="J21" s="21"/>
      <c r="K21" s="25">
        <v>18</v>
      </c>
      <c r="L21" s="21"/>
      <c r="M21" s="22">
        <v>17</v>
      </c>
      <c r="N21" s="24"/>
      <c r="O21" s="23">
        <v>18</v>
      </c>
      <c r="Q21" s="22">
        <v>17</v>
      </c>
      <c r="R21" s="24"/>
      <c r="S21" s="23">
        <v>16</v>
      </c>
      <c r="U21" s="22">
        <v>17</v>
      </c>
      <c r="V21" s="24"/>
      <c r="W21" s="23">
        <v>16</v>
      </c>
      <c r="Y21" s="22">
        <v>4</v>
      </c>
      <c r="Z21" s="24"/>
      <c r="AA21" s="23">
        <v>15</v>
      </c>
    </row>
    <row r="22" s="1" customFormat="1" spans="1:27">
      <c r="A22" s="66" t="s">
        <v>57</v>
      </c>
      <c r="B22" s="67">
        <f>K109</f>
        <v>21.4</v>
      </c>
      <c r="C22" s="67">
        <f>O109</f>
        <v>20.85</v>
      </c>
      <c r="D22" s="67">
        <f>S109</f>
        <v>16.75</v>
      </c>
      <c r="E22" s="67">
        <f>W109</f>
        <v>18.4</v>
      </c>
      <c r="F22" s="68">
        <f>AA112</f>
        <v>17.9</v>
      </c>
      <c r="G22" s="69">
        <f>AA99</f>
        <v>20.3</v>
      </c>
      <c r="H22" s="21"/>
      <c r="I22" s="22">
        <v>18</v>
      </c>
      <c r="J22" s="21"/>
      <c r="K22" s="25">
        <v>20</v>
      </c>
      <c r="L22" s="21"/>
      <c r="M22" s="22">
        <v>18</v>
      </c>
      <c r="N22" s="24"/>
      <c r="O22" s="23">
        <v>18</v>
      </c>
      <c r="Q22" s="22">
        <v>18</v>
      </c>
      <c r="R22" s="24"/>
      <c r="S22" s="23">
        <v>14</v>
      </c>
      <c r="U22" s="22">
        <v>18</v>
      </c>
      <c r="V22" s="24"/>
      <c r="W22" s="23">
        <v>18</v>
      </c>
      <c r="Y22" s="22">
        <v>5</v>
      </c>
      <c r="Z22" s="24"/>
      <c r="AA22" s="23">
        <v>15</v>
      </c>
    </row>
    <row r="23" s="1" customFormat="1" ht="15.75" spans="1:27">
      <c r="A23" s="70" t="s">
        <v>58</v>
      </c>
      <c r="B23" s="71">
        <f>K137</f>
        <v>20.3</v>
      </c>
      <c r="C23" s="71">
        <f>O137</f>
        <v>18.9</v>
      </c>
      <c r="D23" s="71">
        <f>S137</f>
        <v>15</v>
      </c>
      <c r="E23" s="71">
        <f>W137</f>
        <v>16.65</v>
      </c>
      <c r="F23" s="72">
        <f>AA140</f>
        <v>16.9</v>
      </c>
      <c r="G23" s="73">
        <f>AA127</f>
        <v>17.2</v>
      </c>
      <c r="H23" s="21"/>
      <c r="I23" s="22">
        <v>19</v>
      </c>
      <c r="J23" s="21"/>
      <c r="K23" s="25">
        <v>19</v>
      </c>
      <c r="L23" s="21"/>
      <c r="M23" s="22">
        <v>19</v>
      </c>
      <c r="N23" s="24"/>
      <c r="O23" s="23">
        <v>19</v>
      </c>
      <c r="Q23" s="22">
        <v>19</v>
      </c>
      <c r="R23" s="24"/>
      <c r="S23" s="23">
        <v>15</v>
      </c>
      <c r="U23" s="22">
        <v>19</v>
      </c>
      <c r="V23" s="24"/>
      <c r="W23" s="23">
        <v>15</v>
      </c>
      <c r="Y23" s="22">
        <v>6</v>
      </c>
      <c r="Z23" s="24"/>
      <c r="AA23" s="23">
        <v>14</v>
      </c>
    </row>
    <row r="24" s="1" customFormat="1" spans="1:27">
      <c r="G24" s="21"/>
      <c r="H24" s="21"/>
      <c r="I24" s="52">
        <v>20</v>
      </c>
      <c r="J24" s="74"/>
      <c r="K24" s="75">
        <v>21</v>
      </c>
      <c r="L24"/>
      <c r="M24" s="52">
        <v>20</v>
      </c>
      <c r="N24" s="53"/>
      <c r="O24" s="54">
        <v>17</v>
      </c>
      <c r="Q24" s="52">
        <v>20</v>
      </c>
      <c r="R24" s="53"/>
      <c r="S24" s="54">
        <v>15</v>
      </c>
      <c r="U24" s="52">
        <v>20</v>
      </c>
      <c r="V24" s="53"/>
      <c r="W24" s="54">
        <v>16</v>
      </c>
      <c r="Y24" s="22">
        <v>7</v>
      </c>
      <c r="Z24" s="24"/>
      <c r="AA24" s="23">
        <v>14</v>
      </c>
    </row>
    <row r="25" s="1" customFormat="1" ht="30" spans="1:27">
      <c r="A25" s="76" t="s">
        <v>77</v>
      </c>
      <c r="B25" s="77" t="s">
        <v>78</v>
      </c>
      <c r="C25" s="77" t="s">
        <v>79</v>
      </c>
      <c r="D25" s="77" t="s">
        <v>80</v>
      </c>
      <c r="E25" s="77" t="s">
        <v>79</v>
      </c>
      <c r="F25" s="78" t="s">
        <v>81</v>
      </c>
      <c r="G25" s="79" t="s">
        <v>82</v>
      </c>
      <c r="K25" s="80">
        <f>IF(COUNT(K5:K24)=0,"",AVERAGE(K5:K24))</f>
        <v>18.65</v>
      </c>
      <c r="L25" s="80"/>
      <c r="M25" s="80"/>
      <c r="N25" s="80"/>
      <c r="O25" s="80">
        <f>IF(COUNT(O5:O24)=0,"",AVERAGE(O5:O24))</f>
        <v>17.45</v>
      </c>
      <c r="P25" s="80"/>
      <c r="Q25" s="80"/>
      <c r="R25" s="80"/>
      <c r="S25" s="80">
        <f>IF(COUNT(S5:S24)=0,"",AVERAGE(S5:S24))</f>
        <v>13.75</v>
      </c>
      <c r="T25" s="80"/>
      <c r="U25" s="80"/>
      <c r="V25" s="80"/>
      <c r="W25" s="80">
        <f>IF(COUNT(W5:W24)=0,"",AVERAGE(W5:W24))</f>
        <v>15.1</v>
      </c>
      <c r="Y25" s="22">
        <v>8</v>
      </c>
      <c r="Z25" s="24"/>
      <c r="AA25" s="23">
        <v>15</v>
      </c>
    </row>
    <row r="26" s="1" customFormat="1" spans="1:27">
      <c r="A26" s="15" t="s">
        <v>50</v>
      </c>
      <c r="B26" s="96" t="s">
        <v>130</v>
      </c>
      <c r="C26" s="68">
        <v>10</v>
      </c>
      <c r="D26" s="96" t="s">
        <v>131</v>
      </c>
      <c r="E26" s="68">
        <v>8</v>
      </c>
      <c r="F26" s="81">
        <f>((21-11)/E4)*100</f>
        <v>61.8046971569839</v>
      </c>
      <c r="G26" s="82">
        <f>((20-12)/E4)*100</f>
        <v>49.4437577255871</v>
      </c>
      <c r="Y26" s="22">
        <v>9</v>
      </c>
      <c r="Z26" s="24"/>
      <c r="AA26" s="23">
        <v>14</v>
      </c>
    </row>
    <row r="27" s="1" customFormat="1" spans="1:27">
      <c r="A27" s="15" t="s">
        <v>54</v>
      </c>
      <c r="B27" s="96" t="s">
        <v>132</v>
      </c>
      <c r="C27" s="68">
        <v>8</v>
      </c>
      <c r="D27" s="96" t="s">
        <v>88</v>
      </c>
      <c r="E27" s="68">
        <v>4</v>
      </c>
      <c r="F27" s="81">
        <f>((22-14)/E5)*100</f>
        <v>44.9438202247191</v>
      </c>
      <c r="G27" s="82">
        <f>((19-15)/E5)*100</f>
        <v>22.4719101123595</v>
      </c>
      <c r="J27" s="83">
        <f>(K25+O25+S25+W25+AA15+AA28)/6</f>
        <v>16.1416666666667</v>
      </c>
      <c r="Y27" s="52">
        <v>10</v>
      </c>
      <c r="Z27" s="53"/>
      <c r="AA27" s="54">
        <v>12</v>
      </c>
    </row>
    <row r="28" s="1" customFormat="1" spans="1:27">
      <c r="A28" s="15" t="s">
        <v>55</v>
      </c>
      <c r="B28" s="96" t="s">
        <v>133</v>
      </c>
      <c r="C28" s="68">
        <v>8</v>
      </c>
      <c r="D28" s="96" t="s">
        <v>134</v>
      </c>
      <c r="E28" s="68">
        <v>4</v>
      </c>
      <c r="F28" s="81">
        <f>((23-15)/E6)*100</f>
        <v>42.1718502899315</v>
      </c>
      <c r="G28" s="82">
        <f>((20-16)/E6)*100</f>
        <v>21.0859251449657</v>
      </c>
      <c r="AA28" s="60">
        <f>IF(COUNT(AA18:AA27)=0,"",AVERAGE(AA18:AA27))</f>
        <v>13.9</v>
      </c>
    </row>
    <row r="29" spans="1:27">
      <c r="A29" s="15" t="s">
        <v>57</v>
      </c>
      <c r="B29" s="96" t="s">
        <v>133</v>
      </c>
      <c r="C29" s="68">
        <v>8</v>
      </c>
      <c r="D29" s="96" t="s">
        <v>104</v>
      </c>
      <c r="E29" s="68">
        <v>5</v>
      </c>
      <c r="F29" s="81">
        <f>((23-15)/E7)*100</f>
        <v>41.4507772020725</v>
      </c>
      <c r="G29" s="82">
        <f>((21-16)/E7)*100</f>
        <v>25.9067357512953</v>
      </c>
    </row>
    <row r="30" s="1" customFormat="1" spans="1:27">
      <c r="A30" s="84" t="s">
        <v>58</v>
      </c>
      <c r="B30" s="97" t="s">
        <v>83</v>
      </c>
      <c r="C30" s="85">
        <v>6</v>
      </c>
      <c r="D30" s="97" t="s">
        <v>87</v>
      </c>
      <c r="E30" s="85">
        <v>3</v>
      </c>
      <c r="F30" s="86">
        <f>((20-14)/E8)*100</f>
        <v>34.1296928327645</v>
      </c>
      <c r="G30" s="87">
        <f>((17-14)/E8)*100</f>
        <v>17.0648464163823</v>
      </c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 t="s">
        <v>129</v>
      </c>
      <c r="I33" s="22">
        <v>1</v>
      </c>
      <c r="J33" s="21"/>
      <c r="K33" s="91">
        <v>22</v>
      </c>
      <c r="L33" s="21"/>
      <c r="M33" s="22">
        <v>1</v>
      </c>
      <c r="N33" s="24"/>
      <c r="O33" s="23">
        <v>19</v>
      </c>
      <c r="Q33" s="22">
        <v>1</v>
      </c>
      <c r="R33" s="24"/>
      <c r="S33" s="23">
        <v>15</v>
      </c>
      <c r="U33" s="22">
        <v>1</v>
      </c>
      <c r="V33" s="24"/>
      <c r="W33" s="23">
        <v>18</v>
      </c>
      <c r="Y33" s="22">
        <v>1</v>
      </c>
      <c r="Z33" s="24"/>
      <c r="AA33" s="23">
        <v>19</v>
      </c>
    </row>
    <row r="34" s="1" customFormat="1" spans="7:27">
      <c r="G34" s="21"/>
      <c r="H34" s="21"/>
      <c r="I34" s="22">
        <v>2</v>
      </c>
      <c r="J34" s="21"/>
      <c r="K34" s="91">
        <v>21</v>
      </c>
      <c r="L34" s="21"/>
      <c r="M34" s="22">
        <v>2</v>
      </c>
      <c r="N34" s="24"/>
      <c r="O34" s="23">
        <v>18</v>
      </c>
      <c r="Q34" s="22">
        <v>2</v>
      </c>
      <c r="R34" s="24"/>
      <c r="S34" s="23">
        <v>15</v>
      </c>
      <c r="U34" s="22">
        <v>2</v>
      </c>
      <c r="V34" s="24"/>
      <c r="W34" s="23">
        <v>15</v>
      </c>
      <c r="Y34" s="22">
        <v>2</v>
      </c>
      <c r="Z34" s="24"/>
      <c r="AA34" s="23">
        <v>19</v>
      </c>
    </row>
    <row r="35" s="1" customFormat="1" spans="7:27">
      <c r="G35" s="21"/>
      <c r="H35" s="21"/>
      <c r="I35" s="22">
        <v>3</v>
      </c>
      <c r="J35" s="21"/>
      <c r="K35" s="91">
        <v>21</v>
      </c>
      <c r="L35" s="21"/>
      <c r="M35" s="22">
        <v>3</v>
      </c>
      <c r="N35" s="24"/>
      <c r="O35" s="23">
        <v>19</v>
      </c>
      <c r="Q35" s="22">
        <v>3</v>
      </c>
      <c r="R35" s="24"/>
      <c r="S35" s="23">
        <v>17</v>
      </c>
      <c r="U35" s="22">
        <v>3</v>
      </c>
      <c r="V35" s="24"/>
      <c r="W35" s="23">
        <v>19</v>
      </c>
      <c r="Y35" s="22">
        <v>3</v>
      </c>
      <c r="Z35" s="24"/>
      <c r="AA35" s="23">
        <v>19</v>
      </c>
    </row>
    <row r="36" s="1" customFormat="1" spans="7:27">
      <c r="G36" s="21"/>
      <c r="H36" s="21"/>
      <c r="I36" s="22">
        <v>4</v>
      </c>
      <c r="J36" s="21"/>
      <c r="K36" s="91">
        <v>20</v>
      </c>
      <c r="L36" s="21"/>
      <c r="M36" s="22">
        <v>4</v>
      </c>
      <c r="N36" s="24"/>
      <c r="O36" s="23">
        <v>18</v>
      </c>
      <c r="Q36" s="22">
        <v>4</v>
      </c>
      <c r="R36" s="24"/>
      <c r="S36" s="23">
        <v>17</v>
      </c>
      <c r="U36" s="22">
        <v>4</v>
      </c>
      <c r="V36" s="24"/>
      <c r="W36" s="23">
        <v>17</v>
      </c>
      <c r="Y36" s="22">
        <v>4</v>
      </c>
      <c r="Z36" s="24"/>
      <c r="AA36" s="23">
        <v>17</v>
      </c>
    </row>
    <row r="37" s="1" customFormat="1" spans="7:27">
      <c r="G37" s="21"/>
      <c r="H37" s="21"/>
      <c r="I37" s="22">
        <v>5</v>
      </c>
      <c r="J37" s="21"/>
      <c r="K37" s="91">
        <v>19</v>
      </c>
      <c r="L37" s="21"/>
      <c r="M37" s="22">
        <v>5</v>
      </c>
      <c r="N37" s="24"/>
      <c r="O37" s="23">
        <v>20</v>
      </c>
      <c r="Q37" s="22">
        <v>5</v>
      </c>
      <c r="R37" s="24"/>
      <c r="S37" s="23">
        <v>14</v>
      </c>
      <c r="U37" s="22">
        <v>5</v>
      </c>
      <c r="V37" s="24"/>
      <c r="W37" s="23">
        <v>17</v>
      </c>
      <c r="Y37" s="22">
        <v>5</v>
      </c>
      <c r="Z37" s="24"/>
      <c r="AA37" s="23">
        <v>18</v>
      </c>
    </row>
    <row r="38" s="1" customFormat="1" spans="7:27">
      <c r="G38" s="21"/>
      <c r="H38" s="21" t="s">
        <v>129</v>
      </c>
      <c r="I38" s="22">
        <v>6</v>
      </c>
      <c r="J38" s="21"/>
      <c r="K38" s="91">
        <v>22</v>
      </c>
      <c r="L38" s="21"/>
      <c r="M38" s="22">
        <v>6</v>
      </c>
      <c r="N38" s="24"/>
      <c r="O38" s="23">
        <v>18</v>
      </c>
      <c r="Q38" s="22">
        <v>6</v>
      </c>
      <c r="R38" s="24"/>
      <c r="S38" s="23">
        <v>14</v>
      </c>
      <c r="U38" s="22">
        <v>6</v>
      </c>
      <c r="V38" s="24"/>
      <c r="W38" s="23">
        <v>17</v>
      </c>
      <c r="Y38" s="22">
        <v>6</v>
      </c>
      <c r="Z38" s="24"/>
      <c r="AA38" s="23">
        <v>17</v>
      </c>
    </row>
    <row r="39" s="1" customFormat="1" spans="7:27">
      <c r="G39" s="21"/>
      <c r="H39" s="21"/>
      <c r="I39" s="22">
        <v>7</v>
      </c>
      <c r="J39" s="21"/>
      <c r="K39" s="91">
        <v>18</v>
      </c>
      <c r="L39" s="21"/>
      <c r="M39" s="22">
        <v>7</v>
      </c>
      <c r="N39" s="24"/>
      <c r="O39" s="23">
        <v>18</v>
      </c>
      <c r="Q39" s="22">
        <v>7</v>
      </c>
      <c r="R39" s="24"/>
      <c r="S39" s="23">
        <v>15</v>
      </c>
      <c r="U39" s="22">
        <v>7</v>
      </c>
      <c r="V39" s="24"/>
      <c r="W39" s="23">
        <v>19</v>
      </c>
      <c r="Y39" s="22">
        <v>7</v>
      </c>
      <c r="Z39" s="24"/>
      <c r="AA39" s="23">
        <v>19</v>
      </c>
    </row>
    <row r="40" s="1" customFormat="1" spans="7:27">
      <c r="G40" s="21"/>
      <c r="H40" s="21"/>
      <c r="I40" s="22">
        <v>8</v>
      </c>
      <c r="J40" s="21"/>
      <c r="K40" s="91">
        <v>19</v>
      </c>
      <c r="L40" s="21"/>
      <c r="M40" s="22">
        <v>8</v>
      </c>
      <c r="N40" s="24"/>
      <c r="O40" s="23">
        <v>19</v>
      </c>
      <c r="Q40" s="22">
        <v>8</v>
      </c>
      <c r="R40" s="24"/>
      <c r="S40" s="23">
        <v>15</v>
      </c>
      <c r="U40" s="22">
        <v>8</v>
      </c>
      <c r="V40" s="24"/>
      <c r="W40" s="23">
        <v>16</v>
      </c>
      <c r="Y40" s="22">
        <v>8</v>
      </c>
      <c r="Z40" s="24"/>
      <c r="AA40" s="23">
        <v>19</v>
      </c>
    </row>
    <row r="41" s="1" customFormat="1" spans="7:27">
      <c r="G41" s="21"/>
      <c r="H41" s="21"/>
      <c r="I41" s="22">
        <v>9</v>
      </c>
      <c r="J41" s="21"/>
      <c r="K41" s="91">
        <v>20</v>
      </c>
      <c r="L41" s="21"/>
      <c r="M41" s="22">
        <v>9</v>
      </c>
      <c r="N41" s="24"/>
      <c r="O41" s="23">
        <v>20</v>
      </c>
      <c r="Q41" s="22">
        <v>9</v>
      </c>
      <c r="R41" s="24"/>
      <c r="S41" s="23">
        <v>15</v>
      </c>
      <c r="U41" s="22">
        <v>9</v>
      </c>
      <c r="V41" s="24"/>
      <c r="W41" s="23">
        <v>19</v>
      </c>
      <c r="Y41" s="22">
        <v>9</v>
      </c>
      <c r="Z41" s="24"/>
      <c r="AA41" s="23">
        <v>18</v>
      </c>
    </row>
    <row r="42" s="1" customFormat="1" spans="7:27">
      <c r="G42" s="21"/>
      <c r="H42" s="21"/>
      <c r="I42" s="22">
        <v>10</v>
      </c>
      <c r="J42" s="21"/>
      <c r="K42" s="91">
        <v>21</v>
      </c>
      <c r="L42" s="21"/>
      <c r="M42" s="22">
        <v>10</v>
      </c>
      <c r="N42" s="24"/>
      <c r="O42" s="23">
        <v>19</v>
      </c>
      <c r="Q42" s="22">
        <v>10</v>
      </c>
      <c r="R42" s="24"/>
      <c r="S42" s="23">
        <v>16</v>
      </c>
      <c r="U42" s="22">
        <v>10</v>
      </c>
      <c r="V42" s="24"/>
      <c r="W42" s="23">
        <v>15</v>
      </c>
      <c r="Y42" s="52">
        <v>10</v>
      </c>
      <c r="Z42" s="53"/>
      <c r="AA42" s="54">
        <v>18</v>
      </c>
    </row>
    <row r="43" s="1" customFormat="1" spans="7:27">
      <c r="G43" s="21"/>
      <c r="H43" s="21"/>
      <c r="I43" s="22">
        <v>11</v>
      </c>
      <c r="J43" s="21"/>
      <c r="K43" s="91">
        <v>20</v>
      </c>
      <c r="L43" s="21"/>
      <c r="M43" s="22">
        <v>11</v>
      </c>
      <c r="N43" s="24"/>
      <c r="O43" s="23">
        <v>20</v>
      </c>
      <c r="Q43" s="22">
        <v>11</v>
      </c>
      <c r="R43" s="24"/>
      <c r="S43" s="23">
        <v>15</v>
      </c>
      <c r="U43" s="22">
        <v>11</v>
      </c>
      <c r="V43" s="24"/>
      <c r="W43" s="23">
        <v>18</v>
      </c>
      <c r="AA43">
        <f>IF(COUNT(AA33:AA42)=0,"",AVERAGE(AA33:AA42))</f>
        <v>18.3</v>
      </c>
    </row>
    <row r="44" s="1" customFormat="1" spans="7:27">
      <c r="G44" s="21"/>
      <c r="H44" s="21" t="s">
        <v>129</v>
      </c>
      <c r="I44" s="22">
        <v>12</v>
      </c>
      <c r="J44" s="21"/>
      <c r="K44" s="91">
        <v>22</v>
      </c>
      <c r="L44" s="21"/>
      <c r="M44" s="22">
        <v>12</v>
      </c>
      <c r="N44" s="24"/>
      <c r="O44" s="23">
        <v>18</v>
      </c>
      <c r="Q44" s="22">
        <v>12</v>
      </c>
      <c r="R44" s="24"/>
      <c r="S44" s="23">
        <v>16</v>
      </c>
      <c r="U44" s="22">
        <v>12</v>
      </c>
      <c r="V44" s="24"/>
      <c r="W44" s="23">
        <v>17</v>
      </c>
      <c r="Y44" s="88" t="s">
        <v>69</v>
      </c>
      <c r="Z44" s="92"/>
      <c r="AA44" s="93"/>
    </row>
    <row r="45" s="1" customFormat="1" ht="28.5" spans="7:27">
      <c r="G45" s="21"/>
      <c r="H45" s="21"/>
      <c r="I45" s="22">
        <v>13</v>
      </c>
      <c r="J45" s="21"/>
      <c r="K45" s="91">
        <v>20</v>
      </c>
      <c r="L45" s="21"/>
      <c r="M45" s="22">
        <v>13</v>
      </c>
      <c r="N45" s="24"/>
      <c r="O45" s="23">
        <v>18</v>
      </c>
      <c r="Q45" s="22">
        <v>13</v>
      </c>
      <c r="R45" s="24"/>
      <c r="S45" s="23">
        <v>14</v>
      </c>
      <c r="U45" s="22">
        <v>13</v>
      </c>
      <c r="V45" s="24"/>
      <c r="W45" s="23">
        <v>15</v>
      </c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/>
      <c r="K46" s="91">
        <v>20</v>
      </c>
      <c r="L46" s="21"/>
      <c r="M46" s="22">
        <v>14</v>
      </c>
      <c r="N46" s="24"/>
      <c r="O46" s="23">
        <v>19</v>
      </c>
      <c r="Q46" s="22">
        <v>14</v>
      </c>
      <c r="R46" s="24"/>
      <c r="S46" s="23">
        <v>15</v>
      </c>
      <c r="U46" s="22">
        <v>14</v>
      </c>
      <c r="V46" s="24"/>
      <c r="W46" s="23">
        <v>16</v>
      </c>
      <c r="Y46" s="22">
        <v>1</v>
      </c>
      <c r="Z46" s="24"/>
      <c r="AA46" s="23">
        <v>16</v>
      </c>
    </row>
    <row r="47" s="1" customFormat="1" spans="7:27">
      <c r="G47" s="21"/>
      <c r="H47" s="21"/>
      <c r="I47" s="22">
        <v>15</v>
      </c>
      <c r="J47" s="21"/>
      <c r="K47" s="91">
        <v>19</v>
      </c>
      <c r="L47" s="21"/>
      <c r="M47" s="22">
        <v>15</v>
      </c>
      <c r="N47" s="24"/>
      <c r="O47" s="23">
        <v>20</v>
      </c>
      <c r="Q47" s="22">
        <v>15</v>
      </c>
      <c r="R47" s="24"/>
      <c r="S47" s="23">
        <v>15</v>
      </c>
      <c r="U47" s="22">
        <v>15</v>
      </c>
      <c r="V47" s="24"/>
      <c r="W47" s="23">
        <v>15</v>
      </c>
      <c r="Y47" s="22">
        <v>2</v>
      </c>
      <c r="Z47" s="24"/>
      <c r="AA47" s="23">
        <v>15</v>
      </c>
    </row>
    <row r="48" s="1" customFormat="1" spans="7:27">
      <c r="G48" s="21"/>
      <c r="H48" s="21" t="s">
        <v>129</v>
      </c>
      <c r="I48" s="22">
        <v>16</v>
      </c>
      <c r="J48" s="21"/>
      <c r="K48" s="91">
        <v>22</v>
      </c>
      <c r="L48" s="21"/>
      <c r="M48" s="22">
        <v>16</v>
      </c>
      <c r="N48" s="24"/>
      <c r="O48" s="23">
        <v>21</v>
      </c>
      <c r="Q48" s="22">
        <v>16</v>
      </c>
      <c r="R48" s="24"/>
      <c r="S48" s="23">
        <v>16</v>
      </c>
      <c r="U48" s="22">
        <v>16</v>
      </c>
      <c r="V48" s="24"/>
      <c r="W48" s="23">
        <v>14</v>
      </c>
      <c r="Y48" s="22">
        <v>3</v>
      </c>
      <c r="Z48" s="24"/>
      <c r="AA48" s="23">
        <v>18</v>
      </c>
    </row>
    <row r="49" s="1" customFormat="1" spans="7:27">
      <c r="G49" s="21"/>
      <c r="H49" s="21"/>
      <c r="I49" s="22">
        <v>17</v>
      </c>
      <c r="J49" s="21"/>
      <c r="K49" s="91">
        <v>21</v>
      </c>
      <c r="L49" s="21"/>
      <c r="M49" s="22">
        <v>17</v>
      </c>
      <c r="N49" s="24"/>
      <c r="O49" s="23">
        <v>21</v>
      </c>
      <c r="Q49" s="22">
        <v>17</v>
      </c>
      <c r="R49" s="24"/>
      <c r="S49" s="23">
        <v>15</v>
      </c>
      <c r="U49" s="22">
        <v>17</v>
      </c>
      <c r="V49" s="24"/>
      <c r="W49" s="23">
        <v>17</v>
      </c>
      <c r="Y49" s="22">
        <v>4</v>
      </c>
      <c r="Z49" s="24"/>
      <c r="AA49" s="23">
        <v>16</v>
      </c>
    </row>
    <row r="50" s="1" customFormat="1" spans="7:27">
      <c r="G50" s="21"/>
      <c r="H50" s="21"/>
      <c r="I50" s="22">
        <v>18</v>
      </c>
      <c r="J50" s="21"/>
      <c r="K50" s="91">
        <v>21</v>
      </c>
      <c r="L50" s="21"/>
      <c r="M50" s="22">
        <v>18</v>
      </c>
      <c r="N50" s="24"/>
      <c r="O50" s="23">
        <v>20</v>
      </c>
      <c r="Q50" s="22">
        <v>18</v>
      </c>
      <c r="R50" s="24"/>
      <c r="S50" s="23">
        <v>16</v>
      </c>
      <c r="U50" s="22">
        <v>18</v>
      </c>
      <c r="V50" s="24"/>
      <c r="W50" s="23">
        <v>17</v>
      </c>
      <c r="Y50" s="22">
        <v>5</v>
      </c>
      <c r="Z50" s="24"/>
      <c r="AA50" s="23">
        <v>16</v>
      </c>
    </row>
    <row r="51" s="1" customFormat="1" spans="7:27">
      <c r="G51" s="21"/>
      <c r="H51" s="21"/>
      <c r="I51" s="22">
        <v>19</v>
      </c>
      <c r="J51" s="21"/>
      <c r="K51" s="91">
        <v>21</v>
      </c>
      <c r="L51" s="21"/>
      <c r="M51" s="22">
        <v>19</v>
      </c>
      <c r="N51" s="24"/>
      <c r="O51" s="23">
        <v>20</v>
      </c>
      <c r="Q51" s="22">
        <v>19</v>
      </c>
      <c r="R51" s="24"/>
      <c r="S51" s="23">
        <v>17</v>
      </c>
      <c r="U51" s="22">
        <v>19</v>
      </c>
      <c r="V51" s="24"/>
      <c r="W51" s="23">
        <v>18</v>
      </c>
      <c r="Y51" s="22">
        <v>6</v>
      </c>
      <c r="Z51" s="24"/>
      <c r="AA51" s="23">
        <v>15</v>
      </c>
    </row>
    <row r="52" s="1" customFormat="1" spans="7:27">
      <c r="G52" s="21"/>
      <c r="H52" s="21"/>
      <c r="I52" s="52">
        <v>20</v>
      </c>
      <c r="J52" s="74"/>
      <c r="K52" s="94">
        <v>19</v>
      </c>
      <c r="L52"/>
      <c r="M52" s="52">
        <v>20</v>
      </c>
      <c r="N52" s="53"/>
      <c r="O52" s="54">
        <v>19</v>
      </c>
      <c r="Q52" s="52">
        <v>20</v>
      </c>
      <c r="R52" s="53"/>
      <c r="S52" s="54">
        <v>16</v>
      </c>
      <c r="U52" s="52">
        <v>20</v>
      </c>
      <c r="V52" s="53"/>
      <c r="W52" s="54">
        <v>18</v>
      </c>
      <c r="Y52" s="22">
        <v>7</v>
      </c>
      <c r="Z52" s="24"/>
      <c r="AA52" s="23">
        <v>16</v>
      </c>
    </row>
    <row r="53" s="1" customFormat="1" spans="7:27">
      <c r="K53" s="95">
        <f>IF(COUNT(K33:K52)=0,"",AVERAGE(K33:K52))</f>
        <v>20.4</v>
      </c>
      <c r="L53" s="95"/>
      <c r="M53" s="95"/>
      <c r="N53" s="95"/>
      <c r="O53" s="95">
        <f>IF(COUNT(O33:O52)=0,"",AVERAGE(O33:O52))</f>
        <v>19.2</v>
      </c>
      <c r="P53" s="95"/>
      <c r="Q53" s="95"/>
      <c r="R53" s="95"/>
      <c r="S53" s="95">
        <f>IF(COUNT(S33:S52)=0,"",AVERAGE(S33:S52))</f>
        <v>15.4</v>
      </c>
      <c r="T53" s="95"/>
      <c r="U53" s="95"/>
      <c r="V53" s="95"/>
      <c r="W53" s="95">
        <f>IF(COUNT(W33:W52)=0,"",AVERAGE(W33:W52))</f>
        <v>16.85</v>
      </c>
      <c r="Y53" s="22">
        <v>8</v>
      </c>
      <c r="Z53" s="24"/>
      <c r="AA53" s="23">
        <v>17</v>
      </c>
    </row>
    <row r="54" s="1" customFormat="1" spans="7:27">
      <c r="Y54" s="22">
        <v>9</v>
      </c>
      <c r="Z54" s="24"/>
      <c r="AA54" s="23">
        <v>16</v>
      </c>
    </row>
    <row r="55" s="1" customFormat="1" spans="7:27">
      <c r="Y55" s="52">
        <v>10</v>
      </c>
      <c r="Z55" s="53"/>
      <c r="AA55" s="54">
        <v>15</v>
      </c>
    </row>
    <row r="56" s="1" customFormat="1" spans="7:27">
      <c r="AA56">
        <f>IF(COUNT(AA46:AA55)=0,"",AVERAGE(AA46:AA55))</f>
        <v>16</v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/>
      <c r="K61" s="91">
        <v>18</v>
      </c>
      <c r="L61" s="21"/>
      <c r="M61" s="22">
        <v>1</v>
      </c>
      <c r="N61" s="24"/>
      <c r="O61" s="23">
        <v>18</v>
      </c>
      <c r="Q61" s="22">
        <v>1</v>
      </c>
      <c r="R61" s="24"/>
      <c r="S61" s="23">
        <v>16</v>
      </c>
      <c r="U61" s="22">
        <v>1</v>
      </c>
      <c r="V61" s="24"/>
      <c r="W61" s="23">
        <v>18</v>
      </c>
      <c r="Y61" s="22">
        <v>1</v>
      </c>
      <c r="Z61" s="24"/>
      <c r="AA61" s="23">
        <v>19</v>
      </c>
    </row>
    <row r="62" s="1" customFormat="1" spans="7:27">
      <c r="G62" s="21"/>
      <c r="H62" s="21"/>
      <c r="I62" s="22">
        <v>2</v>
      </c>
      <c r="J62" s="21"/>
      <c r="K62" s="91">
        <v>22</v>
      </c>
      <c r="L62" s="21"/>
      <c r="M62" s="22">
        <v>2</v>
      </c>
      <c r="N62" s="24"/>
      <c r="O62" s="23">
        <v>19</v>
      </c>
      <c r="Q62" s="22">
        <v>2</v>
      </c>
      <c r="R62" s="24"/>
      <c r="S62" s="23">
        <v>18</v>
      </c>
      <c r="U62" s="22">
        <v>2</v>
      </c>
      <c r="V62" s="24"/>
      <c r="W62" s="23">
        <v>18</v>
      </c>
      <c r="Y62" s="22">
        <v>2</v>
      </c>
      <c r="Z62" s="24"/>
      <c r="AA62" s="23">
        <v>20</v>
      </c>
    </row>
    <row r="63" s="1" customFormat="1" spans="7:27">
      <c r="G63" s="21"/>
      <c r="H63" s="21"/>
      <c r="I63" s="22">
        <v>3</v>
      </c>
      <c r="J63" s="21"/>
      <c r="K63" s="91">
        <v>20</v>
      </c>
      <c r="L63" s="21"/>
      <c r="M63" s="22">
        <v>3</v>
      </c>
      <c r="N63" s="24"/>
      <c r="O63" s="23">
        <v>21</v>
      </c>
      <c r="Q63" s="22">
        <v>3</v>
      </c>
      <c r="R63" s="24"/>
      <c r="S63" s="23">
        <v>19</v>
      </c>
      <c r="U63" s="22">
        <v>3</v>
      </c>
      <c r="V63" s="24"/>
      <c r="W63" s="23">
        <v>18</v>
      </c>
      <c r="Y63" s="22">
        <v>3</v>
      </c>
      <c r="Z63" s="24"/>
      <c r="AA63" s="23">
        <v>20</v>
      </c>
    </row>
    <row r="64" s="1" customFormat="1" spans="7:27">
      <c r="G64" s="21"/>
      <c r="H64" s="21" t="s">
        <v>129</v>
      </c>
      <c r="I64" s="22">
        <v>4</v>
      </c>
      <c r="J64" s="21"/>
      <c r="K64" s="91">
        <v>23</v>
      </c>
      <c r="L64" s="21"/>
      <c r="M64" s="22">
        <v>4</v>
      </c>
      <c r="N64" s="24"/>
      <c r="O64" s="23">
        <v>20</v>
      </c>
      <c r="Q64" s="22">
        <v>4</v>
      </c>
      <c r="R64" s="24"/>
      <c r="S64" s="23">
        <v>17</v>
      </c>
      <c r="U64" s="22">
        <v>4</v>
      </c>
      <c r="V64" s="24"/>
      <c r="W64" s="23">
        <v>19</v>
      </c>
      <c r="Y64" s="22">
        <v>4</v>
      </c>
      <c r="Z64" s="24"/>
      <c r="AA64" s="23">
        <v>17</v>
      </c>
    </row>
    <row r="65" s="1" customFormat="1" spans="7:27">
      <c r="G65" s="21"/>
      <c r="H65" s="21"/>
      <c r="I65" s="22">
        <v>5</v>
      </c>
      <c r="J65" s="21"/>
      <c r="K65" s="91">
        <v>21</v>
      </c>
      <c r="L65" s="21" t="s">
        <v>129</v>
      </c>
      <c r="M65" s="22">
        <v>5</v>
      </c>
      <c r="N65" s="24"/>
      <c r="O65" s="23">
        <v>23</v>
      </c>
      <c r="Q65" s="22">
        <v>5</v>
      </c>
      <c r="R65" s="24"/>
      <c r="S65" s="23">
        <v>16</v>
      </c>
      <c r="U65" s="22">
        <v>5</v>
      </c>
      <c r="V65" s="24"/>
      <c r="W65" s="23">
        <v>19</v>
      </c>
      <c r="Y65" s="22">
        <v>5</v>
      </c>
      <c r="Z65" s="24"/>
      <c r="AA65" s="23">
        <v>20</v>
      </c>
    </row>
    <row r="66" s="1" customFormat="1" spans="7:27">
      <c r="G66" s="21"/>
      <c r="H66" s="21"/>
      <c r="I66" s="22">
        <v>6</v>
      </c>
      <c r="J66" s="21"/>
      <c r="K66" s="91">
        <v>19</v>
      </c>
      <c r="L66" s="21"/>
      <c r="M66" s="22">
        <v>6</v>
      </c>
      <c r="N66" s="24"/>
      <c r="O66" s="23">
        <v>19</v>
      </c>
      <c r="Q66" s="22">
        <v>6</v>
      </c>
      <c r="R66" s="24"/>
      <c r="S66" s="23">
        <v>19</v>
      </c>
      <c r="U66" s="22">
        <v>6</v>
      </c>
      <c r="V66" s="24"/>
      <c r="W66" s="23">
        <v>18</v>
      </c>
      <c r="Y66" s="22">
        <v>6</v>
      </c>
      <c r="Z66" s="24"/>
      <c r="AA66" s="23">
        <v>19</v>
      </c>
    </row>
    <row r="67" s="1" customFormat="1" spans="7:27">
      <c r="G67" s="21"/>
      <c r="H67" s="21"/>
      <c r="I67" s="22">
        <v>7</v>
      </c>
      <c r="J67" s="21"/>
      <c r="K67" s="91">
        <v>20</v>
      </c>
      <c r="L67" s="21"/>
      <c r="M67" s="22">
        <v>7</v>
      </c>
      <c r="N67" s="24"/>
      <c r="O67" s="23">
        <v>19</v>
      </c>
      <c r="Q67" s="22">
        <v>7</v>
      </c>
      <c r="R67" s="24"/>
      <c r="S67" s="23">
        <v>17</v>
      </c>
      <c r="U67" s="22">
        <v>7</v>
      </c>
      <c r="V67" s="24"/>
      <c r="W67" s="23">
        <v>17</v>
      </c>
      <c r="Y67" s="22">
        <v>7</v>
      </c>
      <c r="Z67" s="24"/>
      <c r="AA67" s="23">
        <v>17</v>
      </c>
    </row>
    <row r="68" s="1" customFormat="1" spans="7:27">
      <c r="G68" s="21"/>
      <c r="H68" s="21"/>
      <c r="I68" s="22">
        <v>8</v>
      </c>
      <c r="J68" s="21"/>
      <c r="K68" s="91">
        <v>22</v>
      </c>
      <c r="L68" s="21"/>
      <c r="M68" s="22">
        <v>8</v>
      </c>
      <c r="N68" s="24"/>
      <c r="O68" s="23">
        <v>21</v>
      </c>
      <c r="Q68" s="22">
        <v>8</v>
      </c>
      <c r="R68" s="24"/>
      <c r="S68" s="68">
        <v>18</v>
      </c>
      <c r="U68" s="22">
        <v>8</v>
      </c>
      <c r="V68" s="24"/>
      <c r="W68" s="23">
        <v>18</v>
      </c>
      <c r="Y68" s="22">
        <v>8</v>
      </c>
      <c r="Z68" s="24"/>
      <c r="AA68" s="23">
        <v>17</v>
      </c>
    </row>
    <row r="69" s="1" customFormat="1" spans="7:27">
      <c r="G69" s="21"/>
      <c r="H69" s="21"/>
      <c r="I69" s="22">
        <v>9</v>
      </c>
      <c r="J69" s="21"/>
      <c r="K69" s="91">
        <v>22</v>
      </c>
      <c r="L69" s="21" t="s">
        <v>129</v>
      </c>
      <c r="M69" s="22">
        <v>9</v>
      </c>
      <c r="N69" s="24"/>
      <c r="O69" s="23">
        <v>23</v>
      </c>
      <c r="Q69" s="22">
        <v>9</v>
      </c>
      <c r="R69" s="24"/>
      <c r="S69" s="68">
        <v>17</v>
      </c>
      <c r="U69" s="22">
        <v>9</v>
      </c>
      <c r="V69" s="24"/>
      <c r="W69" s="23">
        <v>17</v>
      </c>
      <c r="Y69" s="22">
        <v>9</v>
      </c>
      <c r="Z69" s="24"/>
      <c r="AA69" s="23">
        <v>19</v>
      </c>
    </row>
    <row r="70" s="1" customFormat="1" spans="7:27">
      <c r="G70" s="21"/>
      <c r="H70" s="21"/>
      <c r="I70" s="22">
        <v>10</v>
      </c>
      <c r="J70" s="21"/>
      <c r="K70" s="91">
        <v>21</v>
      </c>
      <c r="L70" s="21"/>
      <c r="M70" s="22">
        <v>10</v>
      </c>
      <c r="N70" s="24"/>
      <c r="O70" s="23">
        <v>20</v>
      </c>
      <c r="Q70" s="22">
        <v>10</v>
      </c>
      <c r="R70" s="24"/>
      <c r="S70" s="68">
        <v>16</v>
      </c>
      <c r="U70" s="22">
        <v>10</v>
      </c>
      <c r="V70" s="24"/>
      <c r="W70" s="23">
        <v>18</v>
      </c>
      <c r="Y70" s="52">
        <v>10</v>
      </c>
      <c r="Z70" s="53"/>
      <c r="AA70" s="54">
        <v>19</v>
      </c>
    </row>
    <row r="71" s="1" customFormat="1" spans="7:27">
      <c r="G71" s="21"/>
      <c r="H71" s="21"/>
      <c r="I71" s="22">
        <v>11</v>
      </c>
      <c r="J71" s="21"/>
      <c r="K71" s="91">
        <v>20</v>
      </c>
      <c r="L71" s="21"/>
      <c r="M71" s="22">
        <v>11</v>
      </c>
      <c r="N71" s="24"/>
      <c r="O71" s="23">
        <v>20</v>
      </c>
      <c r="Q71" s="22">
        <v>11</v>
      </c>
      <c r="R71" s="24"/>
      <c r="S71" s="68">
        <v>16</v>
      </c>
      <c r="U71" s="22">
        <v>11</v>
      </c>
      <c r="V71" s="24"/>
      <c r="W71" s="23">
        <v>20</v>
      </c>
      <c r="AA71">
        <f>IF(COUNT(AA61:AA70)=0,"",AVERAGE(AA61:AA70))</f>
        <v>18.7</v>
      </c>
    </row>
    <row r="72" s="1" customFormat="1" spans="7:27">
      <c r="G72" s="21"/>
      <c r="H72" s="21"/>
      <c r="I72" s="22">
        <v>12</v>
      </c>
      <c r="J72" s="21"/>
      <c r="K72" s="91">
        <v>22</v>
      </c>
      <c r="L72" s="21"/>
      <c r="M72" s="22">
        <v>12</v>
      </c>
      <c r="N72" s="24"/>
      <c r="O72" s="23">
        <v>21</v>
      </c>
      <c r="Q72" s="22">
        <v>12</v>
      </c>
      <c r="R72" s="24"/>
      <c r="S72" s="68">
        <v>18</v>
      </c>
      <c r="U72" s="22">
        <v>12</v>
      </c>
      <c r="V72" s="24"/>
      <c r="W72" s="23">
        <v>18</v>
      </c>
      <c r="Y72" s="88" t="s">
        <v>69</v>
      </c>
      <c r="Z72" s="92"/>
      <c r="AA72" s="93"/>
    </row>
    <row r="73" s="1" customFormat="1" ht="28.5" spans="7:27">
      <c r="G73" s="21"/>
      <c r="H73" s="21" t="s">
        <v>129</v>
      </c>
      <c r="I73" s="22">
        <v>13</v>
      </c>
      <c r="J73" s="21"/>
      <c r="K73" s="91">
        <v>23</v>
      </c>
      <c r="L73" s="21"/>
      <c r="M73" s="22">
        <v>13</v>
      </c>
      <c r="N73" s="24"/>
      <c r="O73" s="23">
        <v>18</v>
      </c>
      <c r="Q73" s="22">
        <v>13</v>
      </c>
      <c r="R73" s="24"/>
      <c r="S73" s="68">
        <v>19</v>
      </c>
      <c r="U73" s="22">
        <v>13</v>
      </c>
      <c r="V73" s="24"/>
      <c r="W73" s="23">
        <v>20</v>
      </c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 t="s">
        <v>129</v>
      </c>
      <c r="I74" s="22">
        <v>14</v>
      </c>
      <c r="J74" s="21"/>
      <c r="K74" s="91">
        <v>23</v>
      </c>
      <c r="L74" s="21"/>
      <c r="M74" s="22">
        <v>14</v>
      </c>
      <c r="N74" s="24"/>
      <c r="O74" s="23">
        <v>19</v>
      </c>
      <c r="Q74" s="22">
        <v>14</v>
      </c>
      <c r="R74" s="24"/>
      <c r="S74" s="68">
        <v>15</v>
      </c>
      <c r="U74" s="22">
        <v>14</v>
      </c>
      <c r="V74" s="24"/>
      <c r="W74" s="23">
        <v>18</v>
      </c>
      <c r="Y74" s="22">
        <v>1</v>
      </c>
      <c r="Z74" s="24"/>
      <c r="AA74" s="23">
        <v>17</v>
      </c>
    </row>
    <row r="75" s="1" customFormat="1" spans="7:27">
      <c r="G75" s="21"/>
      <c r="H75" s="21"/>
      <c r="I75" s="22">
        <v>15</v>
      </c>
      <c r="J75" s="21"/>
      <c r="K75" s="91">
        <v>19</v>
      </c>
      <c r="L75" s="21"/>
      <c r="M75" s="22">
        <v>15</v>
      </c>
      <c r="N75" s="24"/>
      <c r="O75" s="23">
        <v>21</v>
      </c>
      <c r="Q75" s="22">
        <v>15</v>
      </c>
      <c r="R75" s="24"/>
      <c r="S75" s="68">
        <v>17</v>
      </c>
      <c r="U75" s="22">
        <v>15</v>
      </c>
      <c r="V75" s="24"/>
      <c r="W75" s="23">
        <v>18</v>
      </c>
      <c r="Y75" s="22">
        <v>2</v>
      </c>
      <c r="Z75" s="24"/>
      <c r="AA75" s="23">
        <v>16</v>
      </c>
    </row>
    <row r="76" s="1" customFormat="1" spans="7:27">
      <c r="G76" s="21"/>
      <c r="H76" s="21"/>
      <c r="I76" s="22">
        <v>16</v>
      </c>
      <c r="J76" s="21"/>
      <c r="K76" s="91">
        <v>20</v>
      </c>
      <c r="L76" s="21"/>
      <c r="M76" s="22">
        <v>16</v>
      </c>
      <c r="N76" s="24"/>
      <c r="O76" s="23">
        <v>22</v>
      </c>
      <c r="Q76" s="22">
        <v>16</v>
      </c>
      <c r="R76" s="24"/>
      <c r="S76" s="23">
        <v>17</v>
      </c>
      <c r="U76" s="22">
        <v>16</v>
      </c>
      <c r="V76" s="24"/>
      <c r="W76" s="23">
        <v>19</v>
      </c>
      <c r="Y76" s="22">
        <v>3</v>
      </c>
      <c r="Z76" s="24"/>
      <c r="AA76" s="23">
        <v>17</v>
      </c>
    </row>
    <row r="77" s="1" customFormat="1" spans="7:27">
      <c r="G77" s="21"/>
      <c r="H77" s="21"/>
      <c r="I77" s="22">
        <v>17</v>
      </c>
      <c r="J77" s="21"/>
      <c r="K77" s="91">
        <v>21</v>
      </c>
      <c r="L77" s="21"/>
      <c r="M77" s="22">
        <v>17</v>
      </c>
      <c r="N77" s="24"/>
      <c r="O77" s="23">
        <v>18</v>
      </c>
      <c r="Q77" s="22">
        <v>17</v>
      </c>
      <c r="R77" s="24"/>
      <c r="S77" s="23">
        <v>18</v>
      </c>
      <c r="U77" s="22">
        <v>17</v>
      </c>
      <c r="V77" s="24"/>
      <c r="W77" s="23">
        <v>20</v>
      </c>
      <c r="Y77" s="22">
        <v>4</v>
      </c>
      <c r="Z77" s="24"/>
      <c r="AA77" s="23">
        <v>17</v>
      </c>
    </row>
    <row r="78" s="1" customFormat="1" spans="7:27">
      <c r="G78" s="21"/>
      <c r="H78" s="21"/>
      <c r="I78" s="22">
        <v>18</v>
      </c>
      <c r="J78" s="21"/>
      <c r="K78" s="91">
        <v>22</v>
      </c>
      <c r="L78" s="21"/>
      <c r="M78" s="22">
        <v>18</v>
      </c>
      <c r="N78" s="24"/>
      <c r="O78" s="23">
        <v>20</v>
      </c>
      <c r="Q78" s="22">
        <v>18</v>
      </c>
      <c r="R78" s="24"/>
      <c r="S78" s="23">
        <v>17</v>
      </c>
      <c r="U78" s="22">
        <v>18</v>
      </c>
      <c r="V78" s="24"/>
      <c r="W78" s="23">
        <v>19</v>
      </c>
      <c r="Y78" s="22">
        <v>5</v>
      </c>
      <c r="Z78" s="24"/>
      <c r="AA78" s="23">
        <v>18</v>
      </c>
    </row>
    <row r="79" s="1" customFormat="1" spans="7:27">
      <c r="G79" s="21"/>
      <c r="H79" s="21" t="s">
        <v>129</v>
      </c>
      <c r="I79" s="22">
        <v>19</v>
      </c>
      <c r="J79" s="21"/>
      <c r="K79" s="91">
        <v>23</v>
      </c>
      <c r="L79" s="21"/>
      <c r="M79" s="22">
        <v>19</v>
      </c>
      <c r="N79" s="24"/>
      <c r="O79" s="23">
        <v>21</v>
      </c>
      <c r="Q79" s="22">
        <v>19</v>
      </c>
      <c r="R79" s="24"/>
      <c r="S79" s="23">
        <v>17</v>
      </c>
      <c r="U79" s="22">
        <v>19</v>
      </c>
      <c r="V79" s="24"/>
      <c r="W79" s="23">
        <v>18</v>
      </c>
      <c r="Y79" s="22">
        <v>6</v>
      </c>
      <c r="Z79" s="24"/>
      <c r="AA79" s="23">
        <v>17</v>
      </c>
    </row>
    <row r="80" s="1" customFormat="1" spans="7:27">
      <c r="G80" s="21"/>
      <c r="H80" s="21"/>
      <c r="I80" s="52">
        <v>20</v>
      </c>
      <c r="J80" s="74"/>
      <c r="K80" s="94">
        <v>22</v>
      </c>
      <c r="L80"/>
      <c r="M80" s="52">
        <v>20</v>
      </c>
      <c r="N80" s="53"/>
      <c r="O80" s="54">
        <v>20</v>
      </c>
      <c r="Q80" s="52">
        <v>20</v>
      </c>
      <c r="R80" s="53"/>
      <c r="S80" s="54">
        <v>16</v>
      </c>
      <c r="U80" s="52">
        <v>20</v>
      </c>
      <c r="V80" s="53"/>
      <c r="W80" s="54">
        <v>20</v>
      </c>
      <c r="Y80" s="22">
        <v>7</v>
      </c>
      <c r="Z80" s="24"/>
      <c r="AA80" s="23">
        <v>16</v>
      </c>
    </row>
    <row r="81" s="1" customFormat="1" spans="7:27">
      <c r="K81" s="95">
        <f>IF(COUNT(K61:K80)=0,"",AVERAGE(K61:K80))</f>
        <v>21.15</v>
      </c>
      <c r="L81" s="95"/>
      <c r="M81" s="95"/>
      <c r="N81" s="95"/>
      <c r="O81" s="95">
        <f>IF(COUNT(O61:O80)=0,"",AVERAGE(O61:O80))</f>
        <v>20.15</v>
      </c>
      <c r="P81" s="95"/>
      <c r="Q81" s="95"/>
      <c r="R81" s="95"/>
      <c r="S81" s="95">
        <f>IF(COUNT(S61:S80)=0,"",AVERAGE(S61:S80))</f>
        <v>17.15</v>
      </c>
      <c r="T81" s="95"/>
      <c r="U81" s="95"/>
      <c r="V81" s="95"/>
      <c r="W81" s="95">
        <f>IF(COUNT(W61:W80)=0,"",AVERAGE(W61:W80))</f>
        <v>18.5</v>
      </c>
      <c r="Y81" s="22">
        <v>8</v>
      </c>
      <c r="Z81" s="24"/>
      <c r="AA81" s="23">
        <v>18</v>
      </c>
    </row>
    <row r="82" s="1" customFormat="1" spans="7:27">
      <c r="Y82" s="22">
        <v>9</v>
      </c>
      <c r="Z82" s="24"/>
      <c r="AA82" s="23">
        <v>17</v>
      </c>
    </row>
    <row r="83" s="1" customFormat="1" spans="7:27">
      <c r="Y83" s="52">
        <v>10</v>
      </c>
      <c r="Z83" s="53"/>
      <c r="AA83" s="54">
        <v>18</v>
      </c>
    </row>
    <row r="84" s="1" customFormat="1" spans="7:27">
      <c r="AA84">
        <f>IF(COUNT(AA74:AA83)=0,"",AVERAGE(AA74:AA83))</f>
        <v>17.1</v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/>
      <c r="K89" s="91">
        <v>20</v>
      </c>
      <c r="L89" s="21"/>
      <c r="M89" s="22">
        <v>1</v>
      </c>
      <c r="N89" s="24"/>
      <c r="O89" s="23">
        <v>19</v>
      </c>
      <c r="Q89" s="22">
        <v>1</v>
      </c>
      <c r="R89" s="24"/>
      <c r="S89" s="23">
        <v>17</v>
      </c>
      <c r="U89" s="22">
        <v>1</v>
      </c>
      <c r="V89" s="24"/>
      <c r="W89" s="23">
        <v>19</v>
      </c>
      <c r="Y89" s="22">
        <v>1</v>
      </c>
      <c r="Z89" s="24"/>
      <c r="AA89" s="23">
        <v>20</v>
      </c>
    </row>
    <row r="90" s="1" customFormat="1" spans="7:27">
      <c r="G90" s="21"/>
      <c r="H90" s="21"/>
      <c r="I90" s="22">
        <v>2</v>
      </c>
      <c r="J90" s="21"/>
      <c r="K90" s="91">
        <v>20</v>
      </c>
      <c r="L90" s="21" t="s">
        <v>129</v>
      </c>
      <c r="M90" s="22">
        <v>2</v>
      </c>
      <c r="N90" s="24"/>
      <c r="O90" s="23">
        <v>23</v>
      </c>
      <c r="Q90" s="22">
        <v>2</v>
      </c>
      <c r="R90" s="24"/>
      <c r="S90" s="23">
        <v>18</v>
      </c>
      <c r="U90" s="22">
        <v>2</v>
      </c>
      <c r="V90" s="24"/>
      <c r="W90" s="23">
        <v>19</v>
      </c>
      <c r="Y90" s="22">
        <v>2</v>
      </c>
      <c r="Z90" s="24"/>
      <c r="AA90" s="23">
        <v>21</v>
      </c>
    </row>
    <row r="91" s="1" customFormat="1" spans="7:27">
      <c r="G91" s="21"/>
      <c r="H91" s="21"/>
      <c r="I91" s="22">
        <v>3</v>
      </c>
      <c r="J91" s="21"/>
      <c r="K91" s="91">
        <v>22</v>
      </c>
      <c r="L91" s="21" t="s">
        <v>129</v>
      </c>
      <c r="M91" s="22">
        <v>3</v>
      </c>
      <c r="N91" s="24"/>
      <c r="O91" s="23">
        <v>23</v>
      </c>
      <c r="Q91" s="22">
        <v>3</v>
      </c>
      <c r="R91" s="24"/>
      <c r="S91" s="23">
        <v>17</v>
      </c>
      <c r="U91" s="22">
        <v>3</v>
      </c>
      <c r="V91" s="24"/>
      <c r="W91" s="23">
        <v>17</v>
      </c>
      <c r="Y91" s="22">
        <v>3</v>
      </c>
      <c r="Z91" s="24"/>
      <c r="AA91" s="23">
        <v>21</v>
      </c>
    </row>
    <row r="92" s="1" customFormat="1" spans="7:27">
      <c r="G92" s="21"/>
      <c r="H92" s="21"/>
      <c r="I92" s="22">
        <v>4</v>
      </c>
      <c r="J92" s="21"/>
      <c r="K92" s="91">
        <v>20</v>
      </c>
      <c r="L92" s="21"/>
      <c r="M92" s="22">
        <v>4</v>
      </c>
      <c r="N92" s="24"/>
      <c r="O92" s="23">
        <v>22</v>
      </c>
      <c r="Q92" s="22">
        <v>4</v>
      </c>
      <c r="R92" s="24"/>
      <c r="S92" s="23">
        <v>17</v>
      </c>
      <c r="U92" s="22">
        <v>4</v>
      </c>
      <c r="V92" s="24"/>
      <c r="W92" s="23">
        <v>20</v>
      </c>
      <c r="Y92" s="22">
        <v>4</v>
      </c>
      <c r="Z92" s="24"/>
      <c r="AA92" s="23">
        <v>20</v>
      </c>
    </row>
    <row r="93" s="1" customFormat="1" spans="7:27">
      <c r="G93" s="21"/>
      <c r="H93" s="21"/>
      <c r="I93" s="22">
        <v>5</v>
      </c>
      <c r="J93" s="21"/>
      <c r="K93" s="91">
        <v>20</v>
      </c>
      <c r="L93" s="21"/>
      <c r="M93" s="22">
        <v>5</v>
      </c>
      <c r="N93" s="24"/>
      <c r="O93" s="23">
        <v>21</v>
      </c>
      <c r="Q93" s="22">
        <v>5</v>
      </c>
      <c r="R93" s="24"/>
      <c r="S93" s="23">
        <v>15</v>
      </c>
      <c r="U93" s="22">
        <v>5</v>
      </c>
      <c r="V93" s="24"/>
      <c r="W93" s="23">
        <v>18</v>
      </c>
      <c r="Y93" s="22">
        <v>5</v>
      </c>
      <c r="Z93" s="24"/>
      <c r="AA93" s="23">
        <v>19</v>
      </c>
    </row>
    <row r="94" s="1" customFormat="1" spans="7:27">
      <c r="G94" s="21"/>
      <c r="H94" s="21"/>
      <c r="I94" s="22">
        <v>6</v>
      </c>
      <c r="J94" s="21"/>
      <c r="K94" s="91">
        <v>22</v>
      </c>
      <c r="L94" s="21" t="s">
        <v>129</v>
      </c>
      <c r="M94" s="22">
        <v>6</v>
      </c>
      <c r="N94" s="24"/>
      <c r="O94" s="23">
        <v>23</v>
      </c>
      <c r="Q94" s="22">
        <v>6</v>
      </c>
      <c r="R94" s="24"/>
      <c r="S94" s="23">
        <v>17</v>
      </c>
      <c r="U94" s="22">
        <v>6</v>
      </c>
      <c r="V94" s="24"/>
      <c r="W94" s="23">
        <v>19</v>
      </c>
      <c r="Y94" s="22">
        <v>6</v>
      </c>
      <c r="Z94" s="24"/>
      <c r="AA94" s="23">
        <v>21</v>
      </c>
    </row>
    <row r="95" s="1" customFormat="1" spans="7:27">
      <c r="G95" s="21"/>
      <c r="H95" s="21"/>
      <c r="I95" s="22">
        <v>7</v>
      </c>
      <c r="J95" s="21"/>
      <c r="K95" s="91">
        <v>22</v>
      </c>
      <c r="L95" s="21"/>
      <c r="M95" s="22">
        <v>7</v>
      </c>
      <c r="N95" s="24"/>
      <c r="O95" s="23">
        <v>20</v>
      </c>
      <c r="Q95" s="22">
        <v>7</v>
      </c>
      <c r="R95" s="24"/>
      <c r="S95" s="23">
        <v>16</v>
      </c>
      <c r="U95" s="22">
        <v>7</v>
      </c>
      <c r="V95" s="24"/>
      <c r="W95" s="23">
        <v>20</v>
      </c>
      <c r="Y95" s="22">
        <v>7</v>
      </c>
      <c r="Z95" s="24"/>
      <c r="AA95" s="23">
        <v>20</v>
      </c>
    </row>
    <row r="96" s="1" customFormat="1" spans="7:27">
      <c r="G96" s="21"/>
      <c r="H96" s="21"/>
      <c r="I96" s="22">
        <v>8</v>
      </c>
      <c r="J96" s="21"/>
      <c r="K96" s="91">
        <v>22</v>
      </c>
      <c r="L96" s="21"/>
      <c r="M96" s="22">
        <v>8</v>
      </c>
      <c r="N96" s="24"/>
      <c r="O96" s="23">
        <v>19</v>
      </c>
      <c r="Q96" s="22">
        <v>8</v>
      </c>
      <c r="R96" s="24"/>
      <c r="S96" s="23">
        <v>17</v>
      </c>
      <c r="U96" s="22">
        <v>8</v>
      </c>
      <c r="V96" s="24"/>
      <c r="W96" s="23">
        <v>17</v>
      </c>
      <c r="Y96" s="22">
        <v>8</v>
      </c>
      <c r="Z96" s="24"/>
      <c r="AA96" s="23">
        <v>20</v>
      </c>
    </row>
    <row r="97" s="1" customFormat="1" spans="7:27">
      <c r="G97" s="21"/>
      <c r="H97" s="21" t="s">
        <v>129</v>
      </c>
      <c r="I97" s="22">
        <v>9</v>
      </c>
      <c r="J97" s="21"/>
      <c r="K97" s="91">
        <v>23</v>
      </c>
      <c r="L97" s="21"/>
      <c r="M97" s="22">
        <v>9</v>
      </c>
      <c r="N97" s="24"/>
      <c r="O97" s="23">
        <v>19</v>
      </c>
      <c r="Q97" s="22">
        <v>9</v>
      </c>
      <c r="R97" s="24"/>
      <c r="S97" s="23">
        <v>17</v>
      </c>
      <c r="U97" s="22">
        <v>9</v>
      </c>
      <c r="V97" s="24"/>
      <c r="W97" s="23">
        <v>20</v>
      </c>
      <c r="Y97" s="22">
        <v>9</v>
      </c>
      <c r="Z97" s="24"/>
      <c r="AA97" s="23">
        <v>20</v>
      </c>
    </row>
    <row r="98" s="1" customFormat="1" spans="7:27">
      <c r="G98" s="21"/>
      <c r="H98" s="21"/>
      <c r="I98" s="22">
        <v>10</v>
      </c>
      <c r="J98" s="21"/>
      <c r="K98" s="91">
        <v>20</v>
      </c>
      <c r="L98" s="21"/>
      <c r="M98" s="22">
        <v>10</v>
      </c>
      <c r="N98" s="24"/>
      <c r="O98" s="23">
        <v>21</v>
      </c>
      <c r="Q98" s="22">
        <v>10</v>
      </c>
      <c r="R98" s="24"/>
      <c r="S98" s="23">
        <v>16</v>
      </c>
      <c r="U98" s="22">
        <v>10</v>
      </c>
      <c r="V98" s="24"/>
      <c r="W98" s="23">
        <v>18</v>
      </c>
      <c r="Y98" s="52">
        <v>10</v>
      </c>
      <c r="Z98" s="53"/>
      <c r="AA98" s="54">
        <v>21</v>
      </c>
    </row>
    <row r="99" s="1" customFormat="1" spans="7:27">
      <c r="G99" s="21"/>
      <c r="H99" s="21"/>
      <c r="I99" s="22">
        <v>11</v>
      </c>
      <c r="J99" s="21"/>
      <c r="K99" s="91">
        <v>20</v>
      </c>
      <c r="L99" s="21"/>
      <c r="M99" s="22">
        <v>11</v>
      </c>
      <c r="N99" s="24"/>
      <c r="O99" s="23">
        <v>19</v>
      </c>
      <c r="Q99" s="22">
        <v>11</v>
      </c>
      <c r="R99" s="24"/>
      <c r="S99" s="23">
        <v>17</v>
      </c>
      <c r="U99" s="22">
        <v>11</v>
      </c>
      <c r="V99" s="24"/>
      <c r="W99" s="23">
        <v>18</v>
      </c>
      <c r="AA99">
        <f>IF(COUNT(AA89:AA98)=0,"",AVERAGE(AA89:AA98))</f>
        <v>20.3</v>
      </c>
    </row>
    <row r="100" s="1" customFormat="1" spans="7:27">
      <c r="G100" s="21"/>
      <c r="H100" s="21"/>
      <c r="I100" s="22">
        <v>12</v>
      </c>
      <c r="J100" s="21"/>
      <c r="K100" s="91">
        <v>21</v>
      </c>
      <c r="L100" s="21"/>
      <c r="M100" s="22">
        <v>12</v>
      </c>
      <c r="N100" s="24"/>
      <c r="O100" s="23">
        <v>21</v>
      </c>
      <c r="Q100" s="22">
        <v>12</v>
      </c>
      <c r="R100" s="24"/>
      <c r="S100" s="23">
        <v>18</v>
      </c>
      <c r="U100" s="22">
        <v>12</v>
      </c>
      <c r="V100" s="24"/>
      <c r="W100" s="23">
        <v>17</v>
      </c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/>
      <c r="K101" s="91">
        <v>20</v>
      </c>
      <c r="L101" s="21"/>
      <c r="M101" s="22">
        <v>13</v>
      </c>
      <c r="N101" s="24"/>
      <c r="O101" s="23">
        <v>19</v>
      </c>
      <c r="Q101" s="22">
        <v>13</v>
      </c>
      <c r="R101" s="24"/>
      <c r="S101" s="23">
        <v>18</v>
      </c>
      <c r="U101" s="22">
        <v>13</v>
      </c>
      <c r="V101" s="24"/>
      <c r="W101" s="23">
        <v>19</v>
      </c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 t="s">
        <v>129</v>
      </c>
      <c r="I102" s="22">
        <v>14</v>
      </c>
      <c r="J102" s="21"/>
      <c r="K102" s="91">
        <v>23</v>
      </c>
      <c r="L102" s="21"/>
      <c r="M102" s="22">
        <v>14</v>
      </c>
      <c r="N102" s="24"/>
      <c r="O102" s="23">
        <v>21</v>
      </c>
      <c r="Q102" s="22">
        <v>14</v>
      </c>
      <c r="R102" s="24"/>
      <c r="S102" s="23">
        <v>17</v>
      </c>
      <c r="U102" s="22">
        <v>14</v>
      </c>
      <c r="V102" s="24"/>
      <c r="W102" s="23">
        <v>18</v>
      </c>
      <c r="Y102" s="22">
        <v>1</v>
      </c>
      <c r="Z102" s="24"/>
      <c r="AA102" s="23">
        <v>16</v>
      </c>
    </row>
    <row r="103" s="1" customFormat="1" spans="7:27">
      <c r="G103" s="21"/>
      <c r="H103" s="21" t="s">
        <v>129</v>
      </c>
      <c r="I103" s="22">
        <v>15</v>
      </c>
      <c r="J103" s="21"/>
      <c r="K103" s="91">
        <v>23</v>
      </c>
      <c r="L103" s="21"/>
      <c r="M103" s="22">
        <v>15</v>
      </c>
      <c r="N103" s="24"/>
      <c r="O103" s="23">
        <v>22</v>
      </c>
      <c r="Q103" s="22">
        <v>15</v>
      </c>
      <c r="R103" s="24"/>
      <c r="S103" s="23">
        <v>17</v>
      </c>
      <c r="U103" s="22">
        <v>15</v>
      </c>
      <c r="V103" s="24"/>
      <c r="W103" s="23">
        <v>19</v>
      </c>
      <c r="Y103" s="22">
        <v>2</v>
      </c>
      <c r="Z103" s="24"/>
      <c r="AA103" s="23">
        <v>20</v>
      </c>
    </row>
    <row r="104" s="1" customFormat="1" spans="7:27">
      <c r="G104" s="21"/>
      <c r="H104" s="21"/>
      <c r="I104" s="22">
        <v>16</v>
      </c>
      <c r="J104" s="21"/>
      <c r="K104" s="91">
        <v>22</v>
      </c>
      <c r="L104" s="21" t="s">
        <v>129</v>
      </c>
      <c r="M104" s="22">
        <v>16</v>
      </c>
      <c r="N104" s="24"/>
      <c r="O104" s="23">
        <v>23</v>
      </c>
      <c r="Q104" s="22">
        <v>16</v>
      </c>
      <c r="R104" s="24"/>
      <c r="S104" s="23">
        <v>17</v>
      </c>
      <c r="U104" s="22">
        <v>16</v>
      </c>
      <c r="V104" s="24"/>
      <c r="W104" s="23">
        <v>17</v>
      </c>
      <c r="Y104" s="22">
        <v>3</v>
      </c>
      <c r="Z104" s="24"/>
      <c r="AA104" s="23">
        <v>18</v>
      </c>
    </row>
    <row r="105" s="1" customFormat="1" spans="7:27">
      <c r="G105" s="21"/>
      <c r="H105" s="21"/>
      <c r="I105" s="22">
        <v>17</v>
      </c>
      <c r="J105" s="21"/>
      <c r="K105" s="91">
        <v>20</v>
      </c>
      <c r="L105" s="21"/>
      <c r="M105" s="22">
        <v>17</v>
      </c>
      <c r="N105" s="24"/>
      <c r="O105" s="23">
        <v>20</v>
      </c>
      <c r="Q105" s="22">
        <v>17</v>
      </c>
      <c r="R105" s="24"/>
      <c r="S105" s="23">
        <v>16</v>
      </c>
      <c r="U105" s="22">
        <v>17</v>
      </c>
      <c r="V105" s="24"/>
      <c r="W105" s="23">
        <v>18</v>
      </c>
      <c r="Y105" s="22">
        <v>4</v>
      </c>
      <c r="Z105" s="24"/>
      <c r="AA105" s="23">
        <v>18</v>
      </c>
    </row>
    <row r="106" s="1" customFormat="1" spans="7:27">
      <c r="G106" s="21"/>
      <c r="H106" s="21"/>
      <c r="I106" s="22">
        <v>18</v>
      </c>
      <c r="J106" s="21"/>
      <c r="K106" s="91">
        <v>22</v>
      </c>
      <c r="L106" s="21"/>
      <c r="M106" s="22">
        <v>18</v>
      </c>
      <c r="N106" s="24"/>
      <c r="O106" s="23">
        <v>21</v>
      </c>
      <c r="Q106" s="22">
        <v>18</v>
      </c>
      <c r="R106" s="24"/>
      <c r="S106" s="23">
        <v>16</v>
      </c>
      <c r="U106" s="22">
        <v>18</v>
      </c>
      <c r="V106" s="24"/>
      <c r="W106" s="23">
        <v>19</v>
      </c>
      <c r="Y106" s="22">
        <v>5</v>
      </c>
      <c r="Z106" s="24"/>
      <c r="AA106" s="23">
        <v>17</v>
      </c>
    </row>
    <row r="107" s="1" customFormat="1" spans="7:27">
      <c r="G107" s="21"/>
      <c r="H107" s="21" t="s">
        <v>129</v>
      </c>
      <c r="I107" s="22">
        <v>19</v>
      </c>
      <c r="J107" s="21"/>
      <c r="K107" s="91">
        <v>23</v>
      </c>
      <c r="L107" s="21"/>
      <c r="M107" s="22">
        <v>19</v>
      </c>
      <c r="N107" s="24"/>
      <c r="O107" s="23">
        <v>20</v>
      </c>
      <c r="Q107" s="22">
        <v>19</v>
      </c>
      <c r="R107" s="24"/>
      <c r="S107" s="23">
        <v>15</v>
      </c>
      <c r="U107" s="22">
        <v>19</v>
      </c>
      <c r="V107" s="24"/>
      <c r="W107" s="23">
        <v>18</v>
      </c>
      <c r="Y107" s="22">
        <v>6</v>
      </c>
      <c r="Z107" s="24"/>
      <c r="AA107" s="23">
        <v>18</v>
      </c>
    </row>
    <row r="108" s="1" customFormat="1" spans="7:27">
      <c r="G108" s="21"/>
      <c r="H108" s="21" t="s">
        <v>129</v>
      </c>
      <c r="I108" s="52">
        <v>20</v>
      </c>
      <c r="J108" s="74"/>
      <c r="K108" s="94">
        <v>23</v>
      </c>
      <c r="L108"/>
      <c r="M108" s="52">
        <v>20</v>
      </c>
      <c r="N108" s="53"/>
      <c r="O108" s="54">
        <v>21</v>
      </c>
      <c r="Q108" s="52">
        <v>20</v>
      </c>
      <c r="R108" s="53"/>
      <c r="S108" s="54">
        <v>17</v>
      </c>
      <c r="U108" s="52">
        <v>20</v>
      </c>
      <c r="V108" s="53"/>
      <c r="W108" s="54">
        <v>18</v>
      </c>
      <c r="Y108" s="22">
        <v>7</v>
      </c>
      <c r="Z108" s="24"/>
      <c r="AA108" s="23">
        <v>18</v>
      </c>
    </row>
    <row r="109" s="1" customFormat="1" spans="7:27">
      <c r="K109" s="95">
        <f>IF(COUNT(K89:K108)=0,"",AVERAGE(K89:K108))</f>
        <v>21.4</v>
      </c>
      <c r="L109" s="95"/>
      <c r="M109" s="95"/>
      <c r="N109" s="95"/>
      <c r="O109" s="95">
        <f>IF(COUNT(O89:O108)=0,"",AVERAGE(O89:O108))</f>
        <v>20.85</v>
      </c>
      <c r="P109" s="95"/>
      <c r="Q109" s="95"/>
      <c r="R109" s="95"/>
      <c r="S109" s="95">
        <f>IF(COUNT(S89:S108)=0,"",AVERAGE(S89:S108))</f>
        <v>16.75</v>
      </c>
      <c r="T109" s="95"/>
      <c r="U109" s="95"/>
      <c r="V109" s="95"/>
      <c r="W109" s="95">
        <f>IF(COUNT(W89:W108)=0,"",AVERAGE(W89:W108))</f>
        <v>18.4</v>
      </c>
      <c r="Y109" s="22">
        <v>8</v>
      </c>
      <c r="Z109" s="24"/>
      <c r="AA109" s="23">
        <v>18</v>
      </c>
    </row>
    <row r="110" s="1" customFormat="1" spans="7:27">
      <c r="Y110" s="22">
        <v>9</v>
      </c>
      <c r="Z110" s="24"/>
      <c r="AA110" s="23">
        <v>18</v>
      </c>
    </row>
    <row r="111" s="1" customFormat="1" spans="7:27">
      <c r="Y111" s="52">
        <v>10</v>
      </c>
      <c r="Z111" s="53"/>
      <c r="AA111" s="54">
        <v>18</v>
      </c>
    </row>
    <row r="112" s="1" customFormat="1" spans="7:27">
      <c r="AA112">
        <f>IF(COUNT(AA102:AA111)=0,"",AVERAGE(AA102:AA111))</f>
        <v>17.9</v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>
        <v>18</v>
      </c>
      <c r="L117" s="21"/>
      <c r="M117" s="22">
        <v>1</v>
      </c>
      <c r="N117" s="24"/>
      <c r="O117" s="23">
        <v>20</v>
      </c>
      <c r="Q117" s="22">
        <v>1</v>
      </c>
      <c r="R117" s="24"/>
      <c r="S117" s="23">
        <v>14</v>
      </c>
      <c r="U117" s="22">
        <v>1</v>
      </c>
      <c r="V117" s="24"/>
      <c r="W117" s="23">
        <v>16</v>
      </c>
      <c r="Y117" s="22">
        <v>1</v>
      </c>
      <c r="Z117" s="24"/>
      <c r="AA117" s="23">
        <v>18</v>
      </c>
    </row>
    <row r="118" s="1" customFormat="1" spans="7:27">
      <c r="G118" s="21"/>
      <c r="H118" s="21"/>
      <c r="I118" s="22">
        <v>2</v>
      </c>
      <c r="J118" s="21"/>
      <c r="K118" s="91">
        <v>21</v>
      </c>
      <c r="L118" s="21"/>
      <c r="M118" s="22">
        <v>2</v>
      </c>
      <c r="N118" s="24"/>
      <c r="O118" s="23">
        <v>17</v>
      </c>
      <c r="Q118" s="22">
        <v>2</v>
      </c>
      <c r="R118" s="24"/>
      <c r="S118" s="23">
        <v>15</v>
      </c>
      <c r="U118" s="22">
        <v>2</v>
      </c>
      <c r="V118" s="24"/>
      <c r="W118" s="23">
        <v>18</v>
      </c>
      <c r="Y118" s="22">
        <v>2</v>
      </c>
      <c r="Z118" s="24"/>
      <c r="AA118" s="23">
        <v>16</v>
      </c>
    </row>
    <row r="119" s="1" customFormat="1" spans="7:27">
      <c r="G119" s="21"/>
      <c r="H119" s="21"/>
      <c r="I119" s="22">
        <v>3</v>
      </c>
      <c r="J119" s="21"/>
      <c r="K119" s="91">
        <v>21</v>
      </c>
      <c r="L119" s="21"/>
      <c r="M119" s="22">
        <v>3</v>
      </c>
      <c r="N119" s="24"/>
      <c r="O119" s="23">
        <v>18</v>
      </c>
      <c r="Q119" s="22">
        <v>3</v>
      </c>
      <c r="R119" s="24"/>
      <c r="S119" s="23">
        <v>14</v>
      </c>
      <c r="U119" s="22">
        <v>3</v>
      </c>
      <c r="V119" s="24"/>
      <c r="W119" s="23">
        <v>20</v>
      </c>
      <c r="Y119" s="22">
        <v>3</v>
      </c>
      <c r="Z119" s="24"/>
      <c r="AA119" s="23">
        <v>17</v>
      </c>
    </row>
    <row r="120" s="1" customFormat="1" spans="7:27">
      <c r="G120" s="21"/>
      <c r="H120" s="21"/>
      <c r="I120" s="22">
        <v>4</v>
      </c>
      <c r="J120" s="21"/>
      <c r="K120" s="91">
        <v>18</v>
      </c>
      <c r="L120" s="21"/>
      <c r="M120" s="22">
        <v>4</v>
      </c>
      <c r="N120" s="24"/>
      <c r="O120" s="23">
        <v>19</v>
      </c>
      <c r="Q120" s="22">
        <v>4</v>
      </c>
      <c r="R120" s="24"/>
      <c r="S120" s="23">
        <v>16</v>
      </c>
      <c r="U120" s="22">
        <v>4</v>
      </c>
      <c r="V120" s="24"/>
      <c r="W120" s="23">
        <v>16</v>
      </c>
      <c r="Y120" s="22">
        <v>4</v>
      </c>
      <c r="Z120" s="24"/>
      <c r="AA120" s="23">
        <v>16</v>
      </c>
    </row>
    <row r="121" s="1" customFormat="1" spans="7:27">
      <c r="G121" s="21"/>
      <c r="H121" s="21"/>
      <c r="I121" s="22">
        <v>5</v>
      </c>
      <c r="J121" s="21"/>
      <c r="K121" s="91">
        <v>18</v>
      </c>
      <c r="L121" s="21"/>
      <c r="M121" s="22">
        <v>5</v>
      </c>
      <c r="N121" s="24"/>
      <c r="O121" s="23">
        <v>18</v>
      </c>
      <c r="Q121" s="22">
        <v>5</v>
      </c>
      <c r="R121" s="24"/>
      <c r="S121" s="23">
        <v>16</v>
      </c>
      <c r="U121" s="22">
        <v>5</v>
      </c>
      <c r="V121" s="24"/>
      <c r="W121" s="23">
        <v>19</v>
      </c>
      <c r="Y121" s="22">
        <v>5</v>
      </c>
      <c r="Z121" s="24"/>
      <c r="AA121" s="23">
        <v>17</v>
      </c>
    </row>
    <row r="122" s="1" customFormat="1" spans="7:27">
      <c r="G122" s="21"/>
      <c r="H122" s="21"/>
      <c r="I122" s="22">
        <v>6</v>
      </c>
      <c r="J122" s="21"/>
      <c r="K122" s="91">
        <v>19</v>
      </c>
      <c r="L122" s="21"/>
      <c r="M122" s="22">
        <v>6</v>
      </c>
      <c r="N122" s="24"/>
      <c r="O122" s="23">
        <v>18</v>
      </c>
      <c r="Q122" s="22">
        <v>6</v>
      </c>
      <c r="R122" s="24"/>
      <c r="S122" s="23">
        <v>16</v>
      </c>
      <c r="U122" s="22">
        <v>6</v>
      </c>
      <c r="V122" s="24"/>
      <c r="W122" s="23">
        <v>16</v>
      </c>
      <c r="Y122" s="22">
        <v>6</v>
      </c>
      <c r="Z122" s="24"/>
      <c r="AA122" s="23">
        <v>16</v>
      </c>
    </row>
    <row r="123" s="1" customFormat="1" spans="7:27">
      <c r="G123" s="21"/>
      <c r="H123" s="21"/>
      <c r="I123" s="22">
        <v>7</v>
      </c>
      <c r="J123" s="21"/>
      <c r="K123" s="91">
        <v>19</v>
      </c>
      <c r="L123" s="21"/>
      <c r="M123" s="22">
        <v>7</v>
      </c>
      <c r="N123" s="24"/>
      <c r="O123" s="23">
        <v>18</v>
      </c>
      <c r="Q123" s="22">
        <v>7</v>
      </c>
      <c r="R123" s="24"/>
      <c r="S123" s="23">
        <v>16</v>
      </c>
      <c r="U123" s="22">
        <v>7</v>
      </c>
      <c r="V123" s="24"/>
      <c r="W123" s="23">
        <v>16</v>
      </c>
      <c r="Y123" s="22">
        <v>7</v>
      </c>
      <c r="Z123" s="24"/>
      <c r="AA123" s="23">
        <v>16</v>
      </c>
    </row>
    <row r="124" s="1" customFormat="1" spans="7:27">
      <c r="G124" s="21"/>
      <c r="H124" s="21"/>
      <c r="I124" s="22">
        <v>8</v>
      </c>
      <c r="J124" s="21"/>
      <c r="K124" s="91">
        <v>22</v>
      </c>
      <c r="L124" s="21"/>
      <c r="M124" s="22">
        <v>8</v>
      </c>
      <c r="N124" s="24"/>
      <c r="O124" s="23">
        <v>18</v>
      </c>
      <c r="Q124" s="22">
        <v>8</v>
      </c>
      <c r="R124" s="24"/>
      <c r="S124" s="23">
        <v>15</v>
      </c>
      <c r="U124" s="22">
        <v>8</v>
      </c>
      <c r="V124" s="24"/>
      <c r="W124" s="23">
        <v>18</v>
      </c>
      <c r="Y124" s="22">
        <v>8</v>
      </c>
      <c r="Z124" s="24"/>
      <c r="AA124" s="23">
        <v>18</v>
      </c>
    </row>
    <row r="125" s="1" customFormat="1" spans="7:27">
      <c r="G125" s="21"/>
      <c r="H125" s="21" t="s">
        <v>129</v>
      </c>
      <c r="I125" s="22">
        <v>9</v>
      </c>
      <c r="J125" s="21"/>
      <c r="K125" s="91">
        <v>23</v>
      </c>
      <c r="L125" s="21"/>
      <c r="M125" s="22">
        <v>9</v>
      </c>
      <c r="N125" s="24"/>
      <c r="O125" s="23">
        <v>20</v>
      </c>
      <c r="Q125" s="22">
        <v>9</v>
      </c>
      <c r="R125" s="24"/>
      <c r="S125" s="23">
        <v>15</v>
      </c>
      <c r="U125" s="22">
        <v>9</v>
      </c>
      <c r="V125" s="24"/>
      <c r="W125" s="23">
        <v>18</v>
      </c>
      <c r="Y125" s="22">
        <v>9</v>
      </c>
      <c r="Z125" s="24"/>
      <c r="AA125" s="23">
        <v>19</v>
      </c>
    </row>
    <row r="126" s="1" customFormat="1" spans="7:27">
      <c r="G126" s="21"/>
      <c r="H126" s="21"/>
      <c r="I126" s="22">
        <v>10</v>
      </c>
      <c r="J126" s="21"/>
      <c r="K126" s="91">
        <v>22</v>
      </c>
      <c r="L126" s="21"/>
      <c r="M126" s="22">
        <v>10</v>
      </c>
      <c r="N126" s="24"/>
      <c r="O126" s="23">
        <v>19</v>
      </c>
      <c r="Q126" s="22">
        <v>10</v>
      </c>
      <c r="R126" s="24"/>
      <c r="S126" s="23">
        <v>15</v>
      </c>
      <c r="U126" s="22">
        <v>10</v>
      </c>
      <c r="V126" s="24"/>
      <c r="W126" s="23">
        <v>19</v>
      </c>
      <c r="Y126" s="52">
        <v>10</v>
      </c>
      <c r="Z126" s="53"/>
      <c r="AA126" s="54">
        <v>19</v>
      </c>
    </row>
    <row r="127" s="1" customFormat="1" spans="7:27">
      <c r="G127" s="21"/>
      <c r="H127" s="21" t="s">
        <v>129</v>
      </c>
      <c r="I127" s="22">
        <v>11</v>
      </c>
      <c r="J127" s="21"/>
      <c r="K127" s="91">
        <v>23</v>
      </c>
      <c r="L127" s="21"/>
      <c r="M127" s="22">
        <v>11</v>
      </c>
      <c r="N127" s="24"/>
      <c r="O127" s="23">
        <v>20</v>
      </c>
      <c r="Q127" s="22">
        <v>11</v>
      </c>
      <c r="R127" s="24"/>
      <c r="S127" s="23">
        <v>14</v>
      </c>
      <c r="U127" s="22">
        <v>11</v>
      </c>
      <c r="V127" s="24"/>
      <c r="W127" s="23">
        <v>16</v>
      </c>
      <c r="AA127">
        <f>IF(COUNT(AA117:AA126)=0,"",AVERAGE(AA117:AA126))</f>
        <v>17.2</v>
      </c>
    </row>
    <row r="128" s="1" customFormat="1" spans="7:27">
      <c r="G128" s="21"/>
      <c r="H128" s="21"/>
      <c r="I128" s="22">
        <v>12</v>
      </c>
      <c r="J128" s="21"/>
      <c r="K128" s="91">
        <v>21</v>
      </c>
      <c r="L128" s="21"/>
      <c r="M128" s="22">
        <v>12</v>
      </c>
      <c r="N128" s="24"/>
      <c r="O128" s="23">
        <v>18</v>
      </c>
      <c r="Q128" s="22">
        <v>12</v>
      </c>
      <c r="R128" s="24"/>
      <c r="S128" s="23">
        <v>15</v>
      </c>
      <c r="U128" s="22">
        <v>12</v>
      </c>
      <c r="V128" s="24"/>
      <c r="W128" s="23">
        <v>16</v>
      </c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>
        <v>21</v>
      </c>
      <c r="L129" s="21"/>
      <c r="M129" s="22">
        <v>13</v>
      </c>
      <c r="N129" s="24"/>
      <c r="O129" s="23">
        <v>22</v>
      </c>
      <c r="Q129" s="22">
        <v>13</v>
      </c>
      <c r="R129" s="24"/>
      <c r="S129" s="23">
        <v>14</v>
      </c>
      <c r="U129" s="22">
        <v>13</v>
      </c>
      <c r="V129" s="24"/>
      <c r="W129" s="23">
        <v>15</v>
      </c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>
        <v>19</v>
      </c>
      <c r="L130" s="21"/>
      <c r="M130" s="22">
        <v>14</v>
      </c>
      <c r="N130" s="24"/>
      <c r="O130" s="23">
        <v>19</v>
      </c>
      <c r="Q130" s="22">
        <v>14</v>
      </c>
      <c r="R130" s="24"/>
      <c r="S130" s="23">
        <v>15</v>
      </c>
      <c r="U130" s="22">
        <v>14</v>
      </c>
      <c r="V130" s="24"/>
      <c r="W130" s="23">
        <v>16</v>
      </c>
      <c r="Y130" s="22">
        <v>1</v>
      </c>
      <c r="Z130" s="24"/>
      <c r="AA130" s="23">
        <v>16</v>
      </c>
    </row>
    <row r="131" s="1" customFormat="1" spans="7:27">
      <c r="G131" s="21"/>
      <c r="H131" s="21"/>
      <c r="I131" s="22">
        <v>15</v>
      </c>
      <c r="J131" s="21"/>
      <c r="K131" s="91">
        <v>21</v>
      </c>
      <c r="L131" s="21"/>
      <c r="M131" s="22">
        <v>15</v>
      </c>
      <c r="N131" s="24"/>
      <c r="O131" s="23">
        <v>17</v>
      </c>
      <c r="Q131" s="22">
        <v>15</v>
      </c>
      <c r="R131" s="24"/>
      <c r="S131" s="23">
        <v>14</v>
      </c>
      <c r="U131" s="22">
        <v>15</v>
      </c>
      <c r="V131" s="24"/>
      <c r="W131" s="23">
        <v>15</v>
      </c>
      <c r="Y131" s="22">
        <v>2</v>
      </c>
      <c r="Z131" s="24"/>
      <c r="AA131" s="23">
        <v>17</v>
      </c>
    </row>
    <row r="132" s="1" customFormat="1" spans="7:27">
      <c r="G132" s="21"/>
      <c r="H132" s="21"/>
      <c r="I132" s="22">
        <v>16</v>
      </c>
      <c r="J132" s="21"/>
      <c r="K132" s="91">
        <v>19</v>
      </c>
      <c r="L132" s="21"/>
      <c r="M132" s="22">
        <v>16</v>
      </c>
      <c r="N132" s="24"/>
      <c r="O132" s="23">
        <v>18</v>
      </c>
      <c r="Q132" s="22">
        <v>16</v>
      </c>
      <c r="R132" s="24"/>
      <c r="S132" s="23">
        <v>16</v>
      </c>
      <c r="U132" s="22">
        <v>16</v>
      </c>
      <c r="V132" s="24"/>
      <c r="W132" s="23">
        <v>17</v>
      </c>
      <c r="Y132" s="22">
        <v>3</v>
      </c>
      <c r="Z132" s="24"/>
      <c r="AA132" s="23">
        <v>18</v>
      </c>
    </row>
    <row r="133" s="1" customFormat="1" spans="7:27">
      <c r="G133" s="21"/>
      <c r="H133" s="21"/>
      <c r="I133" s="22">
        <v>17</v>
      </c>
      <c r="J133" s="21"/>
      <c r="K133" s="91">
        <v>22</v>
      </c>
      <c r="L133" s="21"/>
      <c r="M133" s="22">
        <v>17</v>
      </c>
      <c r="N133" s="24"/>
      <c r="O133" s="23">
        <v>19</v>
      </c>
      <c r="Q133" s="22">
        <v>17</v>
      </c>
      <c r="R133" s="24"/>
      <c r="S133" s="23">
        <v>15</v>
      </c>
      <c r="U133" s="22">
        <v>17</v>
      </c>
      <c r="V133" s="24"/>
      <c r="W133" s="23">
        <v>15</v>
      </c>
      <c r="Y133" s="22">
        <v>4</v>
      </c>
      <c r="Z133" s="24"/>
      <c r="AA133" s="23">
        <v>16</v>
      </c>
    </row>
    <row r="134" s="1" customFormat="1" spans="7:27">
      <c r="G134" s="21"/>
      <c r="H134" s="21"/>
      <c r="I134" s="22">
        <v>18</v>
      </c>
      <c r="J134" s="21"/>
      <c r="K134" s="91">
        <v>20</v>
      </c>
      <c r="L134" s="21"/>
      <c r="M134" s="22">
        <v>18</v>
      </c>
      <c r="N134" s="24"/>
      <c r="O134" s="23">
        <v>20</v>
      </c>
      <c r="Q134" s="22">
        <v>18</v>
      </c>
      <c r="R134" s="24"/>
      <c r="S134" s="23">
        <v>15</v>
      </c>
      <c r="U134" s="22">
        <v>18</v>
      </c>
      <c r="V134" s="24"/>
      <c r="W134" s="23">
        <v>16</v>
      </c>
      <c r="Y134" s="22">
        <v>5</v>
      </c>
      <c r="Z134" s="24"/>
      <c r="AA134" s="23">
        <v>17</v>
      </c>
    </row>
    <row r="135" s="1" customFormat="1" spans="7:27">
      <c r="G135" s="21"/>
      <c r="H135" s="21"/>
      <c r="I135" s="22">
        <v>19</v>
      </c>
      <c r="J135" s="21"/>
      <c r="K135" s="91">
        <v>19</v>
      </c>
      <c r="L135" s="21"/>
      <c r="M135" s="22">
        <v>19</v>
      </c>
      <c r="N135" s="24"/>
      <c r="O135" s="23">
        <v>19</v>
      </c>
      <c r="Q135" s="22">
        <v>19</v>
      </c>
      <c r="R135" s="24"/>
      <c r="S135" s="23">
        <v>14</v>
      </c>
      <c r="U135" s="22">
        <v>19</v>
      </c>
      <c r="V135" s="24"/>
      <c r="W135" s="23">
        <v>16</v>
      </c>
      <c r="Y135" s="22">
        <v>6</v>
      </c>
      <c r="Z135" s="24"/>
      <c r="AA135" s="23">
        <v>17</v>
      </c>
    </row>
    <row r="136" s="1" customFormat="1" spans="7:27">
      <c r="G136" s="21"/>
      <c r="H136" s="21"/>
      <c r="I136" s="52">
        <v>20</v>
      </c>
      <c r="J136" s="74"/>
      <c r="K136" s="94">
        <v>20</v>
      </c>
      <c r="L136"/>
      <c r="M136" s="52">
        <v>20</v>
      </c>
      <c r="N136" s="53"/>
      <c r="O136" s="54">
        <v>21</v>
      </c>
      <c r="Q136" s="52">
        <v>20</v>
      </c>
      <c r="R136" s="53"/>
      <c r="S136" s="54">
        <v>16</v>
      </c>
      <c r="U136" s="52">
        <v>20</v>
      </c>
      <c r="V136" s="53"/>
      <c r="W136" s="54">
        <v>15</v>
      </c>
      <c r="Y136" s="22">
        <v>7</v>
      </c>
      <c r="Z136" s="24"/>
      <c r="AA136" s="23">
        <v>17</v>
      </c>
    </row>
    <row r="137" s="1" customFormat="1" spans="7:27">
      <c r="K137" s="95">
        <f>IF(COUNT(K117:K136)=0,"",AVERAGE(K117:K136))</f>
        <v>20.3</v>
      </c>
      <c r="L137" s="95"/>
      <c r="M137" s="95"/>
      <c r="N137" s="95"/>
      <c r="O137" s="95">
        <f>IF(COUNT(O117:O136)=0,"",AVERAGE(O117:O136))</f>
        <v>18.9</v>
      </c>
      <c r="P137" s="95"/>
      <c r="Q137" s="95"/>
      <c r="R137" s="95"/>
      <c r="S137" s="95">
        <f>IF(COUNT(S117:S136)=0,"",AVERAGE(S117:S136))</f>
        <v>15</v>
      </c>
      <c r="T137" s="95"/>
      <c r="U137" s="95"/>
      <c r="V137" s="95"/>
      <c r="W137" s="95">
        <f>IF(COUNT(W117:W136)=0,"",AVERAGE(W117:W136))</f>
        <v>16.65</v>
      </c>
      <c r="Y137" s="22">
        <v>8</v>
      </c>
      <c r="Z137" s="24"/>
      <c r="AA137" s="23">
        <v>18</v>
      </c>
    </row>
    <row r="138" s="1" customFormat="1" spans="7:27">
      <c r="Y138" s="22">
        <v>9</v>
      </c>
      <c r="Z138" s="24"/>
      <c r="AA138" s="23">
        <v>16</v>
      </c>
    </row>
    <row r="139" s="1" customFormat="1" spans="7:27">
      <c r="Y139" s="52">
        <v>10</v>
      </c>
      <c r="Z139" s="53"/>
      <c r="AA139" s="54">
        <v>17</v>
      </c>
    </row>
    <row r="140" s="1" customFormat="1" spans="7:27">
      <c r="AA140">
        <f>IF(COUNT(AA130:AA139)=0,"",AVERAGE(AA130:AA139))</f>
        <v>16.9</v>
      </c>
    </row>
    <row r="143" spans="7:27">
      <c r="I143" s="7" t="str">
        <f>"POINT-Typ "&amp;$B$9</f>
        <v>POINT-Typ 40 mm SP silk</v>
      </c>
      <c r="J143" s="7"/>
      <c r="M143" s="1"/>
      <c r="N143" s="1"/>
      <c r="Q143" s="1"/>
      <c r="R143" s="1"/>
      <c r="U143" s="1"/>
      <c r="V143" s="1"/>
      <c r="Y143" s="1"/>
      <c r="Z143" s="1"/>
    </row>
    <row r="144" spans="7:27">
      <c r="I144" s="88" t="s">
        <v>44</v>
      </c>
      <c r="J144" s="89"/>
      <c r="K144" s="90"/>
      <c r="M144" s="88" t="s">
        <v>45</v>
      </c>
      <c r="N144" s="89"/>
      <c r="O144" s="90"/>
      <c r="Q144" s="88" t="s">
        <v>46</v>
      </c>
      <c r="R144" s="89"/>
      <c r="S144" s="90"/>
      <c r="U144" s="88" t="s">
        <v>47</v>
      </c>
      <c r="V144" s="89"/>
      <c r="W144" s="90"/>
      <c r="Y144" s="88" t="s">
        <v>48</v>
      </c>
      <c r="Z144" s="89"/>
      <c r="AA144" s="90"/>
    </row>
    <row r="145" ht="28.5" spans="9:27">
      <c r="I145" s="22" t="s">
        <v>51</v>
      </c>
      <c r="J145" s="21" t="s">
        <v>52</v>
      </c>
      <c r="K145" s="23" t="s">
        <v>53</v>
      </c>
      <c r="M145" s="22" t="s">
        <v>51</v>
      </c>
      <c r="N145" s="24" t="s">
        <v>52</v>
      </c>
      <c r="O145" s="23" t="s">
        <v>53</v>
      </c>
      <c r="Q145" s="22" t="s">
        <v>51</v>
      </c>
      <c r="R145" s="24" t="s">
        <v>52</v>
      </c>
      <c r="S145" s="23" t="s">
        <v>53</v>
      </c>
      <c r="U145" s="22" t="s">
        <v>51</v>
      </c>
      <c r="V145" s="24" t="s">
        <v>52</v>
      </c>
      <c r="W145" s="23" t="s">
        <v>53</v>
      </c>
      <c r="Y145" s="22" t="s">
        <v>51</v>
      </c>
      <c r="Z145" s="24" t="s">
        <v>52</v>
      </c>
      <c r="AA145" s="23" t="s">
        <v>53</v>
      </c>
    </row>
    <row r="146" spans="9:27">
      <c r="I146" s="22">
        <v>1</v>
      </c>
      <c r="J146" s="21"/>
      <c r="K146" s="91"/>
      <c r="L146" s="21"/>
      <c r="M146" s="22">
        <v>1</v>
      </c>
      <c r="N146" s="24"/>
      <c r="O146" s="23"/>
      <c r="Q146" s="22">
        <v>1</v>
      </c>
      <c r="R146" s="24"/>
      <c r="S146" s="23"/>
      <c r="U146" s="22">
        <v>1</v>
      </c>
      <c r="V146" s="24"/>
      <c r="W146" s="23"/>
      <c r="Y146" s="22">
        <v>1</v>
      </c>
      <c r="Z146" s="24"/>
      <c r="AA146" s="23"/>
    </row>
    <row r="147" spans="9:27">
      <c r="I147" s="22">
        <v>2</v>
      </c>
      <c r="J147" s="21"/>
      <c r="K147" s="91"/>
      <c r="L147" s="21"/>
      <c r="M147" s="22">
        <v>2</v>
      </c>
      <c r="N147" s="24"/>
      <c r="O147" s="23"/>
      <c r="Q147" s="22">
        <v>2</v>
      </c>
      <c r="R147" s="24"/>
      <c r="S147" s="23"/>
      <c r="U147" s="22">
        <v>2</v>
      </c>
      <c r="V147" s="24"/>
      <c r="W147" s="23"/>
      <c r="Y147" s="22">
        <v>2</v>
      </c>
      <c r="Z147" s="24"/>
      <c r="AA147" s="23"/>
    </row>
    <row r="148" spans="9:27">
      <c r="I148" s="22">
        <v>3</v>
      </c>
      <c r="J148" s="21"/>
      <c r="K148" s="91"/>
      <c r="L148" s="21"/>
      <c r="M148" s="22">
        <v>3</v>
      </c>
      <c r="N148" s="24"/>
      <c r="O148" s="23"/>
      <c r="Q148" s="22">
        <v>3</v>
      </c>
      <c r="R148" s="24"/>
      <c r="S148" s="23"/>
      <c r="U148" s="22">
        <v>3</v>
      </c>
      <c r="V148" s="24"/>
      <c r="W148" s="23"/>
      <c r="Y148" s="22">
        <v>3</v>
      </c>
      <c r="Z148" s="24"/>
      <c r="AA148" s="23"/>
    </row>
    <row r="149" spans="9:27">
      <c r="I149" s="22">
        <v>4</v>
      </c>
      <c r="J149" s="21"/>
      <c r="K149" s="91"/>
      <c r="L149" s="21"/>
      <c r="M149" s="22">
        <v>4</v>
      </c>
      <c r="N149" s="24"/>
      <c r="O149" s="23"/>
      <c r="Q149" s="22">
        <v>4</v>
      </c>
      <c r="R149" s="24"/>
      <c r="S149" s="23"/>
      <c r="U149" s="22">
        <v>4</v>
      </c>
      <c r="V149" s="24"/>
      <c r="W149" s="23"/>
      <c r="Y149" s="22">
        <v>4</v>
      </c>
      <c r="Z149" s="24"/>
      <c r="AA149" s="23"/>
    </row>
    <row r="150" spans="9:27">
      <c r="I150" s="22">
        <v>5</v>
      </c>
      <c r="J150" s="21"/>
      <c r="K150" s="91"/>
      <c r="L150" s="21"/>
      <c r="M150" s="22">
        <v>5</v>
      </c>
      <c r="N150" s="24"/>
      <c r="O150" s="23"/>
      <c r="Q150" s="22">
        <v>5</v>
      </c>
      <c r="R150" s="24"/>
      <c r="S150" s="23"/>
      <c r="U150" s="22">
        <v>5</v>
      </c>
      <c r="V150" s="24"/>
      <c r="W150" s="23"/>
      <c r="Y150" s="22">
        <v>5</v>
      </c>
      <c r="Z150" s="24"/>
      <c r="AA150" s="23"/>
    </row>
    <row r="151" spans="9:27">
      <c r="I151" s="22">
        <v>6</v>
      </c>
      <c r="J151" s="21"/>
      <c r="K151" s="91"/>
      <c r="L151" s="21"/>
      <c r="M151" s="22">
        <v>6</v>
      </c>
      <c r="N151" s="24"/>
      <c r="O151" s="23"/>
      <c r="Q151" s="22">
        <v>6</v>
      </c>
      <c r="R151" s="24"/>
      <c r="S151" s="23"/>
      <c r="U151" s="22">
        <v>6</v>
      </c>
      <c r="V151" s="24"/>
      <c r="W151" s="23"/>
      <c r="Y151" s="22">
        <v>6</v>
      </c>
      <c r="Z151" s="24"/>
      <c r="AA151" s="23"/>
    </row>
    <row r="152" spans="9:27">
      <c r="I152" s="22">
        <v>7</v>
      </c>
      <c r="J152" s="21"/>
      <c r="K152" s="91"/>
      <c r="L152" s="21"/>
      <c r="M152" s="22">
        <v>7</v>
      </c>
      <c r="N152" s="24"/>
      <c r="O152" s="23"/>
      <c r="Q152" s="22">
        <v>7</v>
      </c>
      <c r="R152" s="24"/>
      <c r="S152" s="23"/>
      <c r="U152" s="22">
        <v>7</v>
      </c>
      <c r="V152" s="24"/>
      <c r="W152" s="23"/>
      <c r="Y152" s="22">
        <v>7</v>
      </c>
      <c r="Z152" s="24"/>
      <c r="AA152" s="23"/>
    </row>
    <row r="153" spans="9:27">
      <c r="I153" s="22">
        <v>8</v>
      </c>
      <c r="J153" s="21"/>
      <c r="K153" s="91"/>
      <c r="L153" s="21"/>
      <c r="M153" s="22">
        <v>8</v>
      </c>
      <c r="N153" s="24"/>
      <c r="O153" s="23"/>
      <c r="Q153" s="22">
        <v>8</v>
      </c>
      <c r="R153" s="24"/>
      <c r="S153" s="23"/>
      <c r="U153" s="22">
        <v>8</v>
      </c>
      <c r="V153" s="24"/>
      <c r="W153" s="23"/>
      <c r="Y153" s="22">
        <v>8</v>
      </c>
      <c r="Z153" s="24"/>
      <c r="AA153" s="23"/>
    </row>
    <row r="154" spans="9:27">
      <c r="I154" s="22">
        <v>9</v>
      </c>
      <c r="J154" s="21"/>
      <c r="K154" s="91"/>
      <c r="L154" s="21"/>
      <c r="M154" s="22">
        <v>9</v>
      </c>
      <c r="N154" s="24"/>
      <c r="O154" s="23"/>
      <c r="Q154" s="22">
        <v>9</v>
      </c>
      <c r="R154" s="24"/>
      <c r="S154" s="23"/>
      <c r="U154" s="22">
        <v>9</v>
      </c>
      <c r="V154" s="24"/>
      <c r="W154" s="23"/>
      <c r="Y154" s="22">
        <v>9</v>
      </c>
      <c r="Z154" s="24"/>
      <c r="AA154" s="23"/>
    </row>
    <row r="155" spans="9:27">
      <c r="I155" s="22">
        <v>10</v>
      </c>
      <c r="J155" s="21"/>
      <c r="K155" s="91"/>
      <c r="L155" s="21"/>
      <c r="M155" s="22">
        <v>10</v>
      </c>
      <c r="N155" s="24"/>
      <c r="O155" s="23"/>
      <c r="Q155" s="22">
        <v>10</v>
      </c>
      <c r="R155" s="24"/>
      <c r="S155" s="23"/>
      <c r="U155" s="22">
        <v>10</v>
      </c>
      <c r="V155" s="24"/>
      <c r="W155" s="23"/>
      <c r="Y155" s="52">
        <v>10</v>
      </c>
      <c r="Z155" s="53"/>
      <c r="AA155" s="54"/>
    </row>
    <row r="156" spans="9:27">
      <c r="I156" s="22">
        <v>11</v>
      </c>
      <c r="J156" s="21"/>
      <c r="K156" s="91"/>
      <c r="L156" s="21"/>
      <c r="M156" s="22">
        <v>11</v>
      </c>
      <c r="N156" s="24"/>
      <c r="O156" s="23"/>
      <c r="Q156" s="22">
        <v>11</v>
      </c>
      <c r="R156" s="24"/>
      <c r="S156" s="23"/>
      <c r="U156" s="22">
        <v>11</v>
      </c>
      <c r="V156" s="24"/>
      <c r="W156" s="23"/>
      <c r="Y156" s="1"/>
      <c r="Z156" s="1"/>
      <c r="AA156" t="str">
        <f>IF(COUNT(AA146:AA155)=0,"",AVERAGE(AA146:AA155))</f>
        <v/>
      </c>
    </row>
    <row r="157" spans="9:27">
      <c r="I157" s="22">
        <v>12</v>
      </c>
      <c r="J157" s="21"/>
      <c r="K157" s="91"/>
      <c r="L157" s="21"/>
      <c r="M157" s="22">
        <v>12</v>
      </c>
      <c r="N157" s="24"/>
      <c r="O157" s="23"/>
      <c r="Q157" s="22">
        <v>12</v>
      </c>
      <c r="R157" s="24"/>
      <c r="S157" s="23"/>
      <c r="U157" s="22">
        <v>12</v>
      </c>
      <c r="V157" s="24"/>
      <c r="W157" s="23"/>
      <c r="Y157" s="88" t="s">
        <v>91</v>
      </c>
      <c r="Z157" s="92"/>
      <c r="AA157" s="93"/>
    </row>
    <row r="158" ht="28.5" spans="9:27">
      <c r="I158" s="22">
        <v>13</v>
      </c>
      <c r="J158" s="21"/>
      <c r="K158" s="91"/>
      <c r="L158" s="21"/>
      <c r="M158" s="22">
        <v>13</v>
      </c>
      <c r="N158" s="24"/>
      <c r="O158" s="23"/>
      <c r="Q158" s="22">
        <v>13</v>
      </c>
      <c r="R158" s="24"/>
      <c r="S158" s="23"/>
      <c r="U158" s="22">
        <v>13</v>
      </c>
      <c r="V158" s="24"/>
      <c r="W158" s="23"/>
      <c r="Y158" s="22" t="s">
        <v>51</v>
      </c>
      <c r="Z158" s="24" t="s">
        <v>52</v>
      </c>
      <c r="AA158" s="23" t="s">
        <v>53</v>
      </c>
    </row>
    <row r="159" spans="9:27">
      <c r="I159" s="22">
        <v>14</v>
      </c>
      <c r="J159" s="21"/>
      <c r="K159" s="91"/>
      <c r="L159" s="21"/>
      <c r="M159" s="22">
        <v>14</v>
      </c>
      <c r="N159" s="24"/>
      <c r="O159" s="23"/>
      <c r="Q159" s="22">
        <v>14</v>
      </c>
      <c r="R159" s="24"/>
      <c r="S159" s="23"/>
      <c r="U159" s="22">
        <v>14</v>
      </c>
      <c r="V159" s="24"/>
      <c r="W159" s="23"/>
      <c r="Y159" s="22">
        <v>1</v>
      </c>
      <c r="Z159" s="24"/>
      <c r="AA159" s="23"/>
    </row>
    <row r="160" spans="9:27">
      <c r="I160" s="22">
        <v>15</v>
      </c>
      <c r="J160" s="21"/>
      <c r="K160" s="91"/>
      <c r="L160" s="21"/>
      <c r="M160" s="22">
        <v>15</v>
      </c>
      <c r="N160" s="24"/>
      <c r="O160" s="23"/>
      <c r="Q160" s="22">
        <v>15</v>
      </c>
      <c r="R160" s="24"/>
      <c r="S160" s="23"/>
      <c r="U160" s="22">
        <v>15</v>
      </c>
      <c r="V160" s="24"/>
      <c r="W160" s="23"/>
      <c r="Y160" s="22">
        <v>2</v>
      </c>
      <c r="Z160" s="24"/>
      <c r="AA160" s="23"/>
    </row>
    <row r="161" spans="9:27">
      <c r="I161" s="22">
        <v>16</v>
      </c>
      <c r="J161" s="21"/>
      <c r="K161" s="91"/>
      <c r="L161" s="21"/>
      <c r="M161" s="22">
        <v>16</v>
      </c>
      <c r="N161" s="24"/>
      <c r="O161" s="23"/>
      <c r="Q161" s="22">
        <v>16</v>
      </c>
      <c r="R161" s="24"/>
      <c r="S161" s="23"/>
      <c r="U161" s="22">
        <v>16</v>
      </c>
      <c r="V161" s="24"/>
      <c r="W161" s="23"/>
      <c r="Y161" s="22">
        <v>3</v>
      </c>
      <c r="Z161" s="24"/>
      <c r="AA161" s="23"/>
    </row>
    <row r="162" spans="9:27">
      <c r="I162" s="22">
        <v>17</v>
      </c>
      <c r="J162" s="21"/>
      <c r="K162" s="91"/>
      <c r="L162" s="21"/>
      <c r="M162" s="22">
        <v>17</v>
      </c>
      <c r="N162" s="24"/>
      <c r="O162" s="23"/>
      <c r="Q162" s="22">
        <v>17</v>
      </c>
      <c r="R162" s="24"/>
      <c r="S162" s="23"/>
      <c r="U162" s="22">
        <v>17</v>
      </c>
      <c r="V162" s="24"/>
      <c r="W162" s="23"/>
      <c r="Y162" s="22">
        <v>4</v>
      </c>
      <c r="Z162" s="24"/>
      <c r="AA162" s="23"/>
    </row>
    <row r="163" spans="9:27">
      <c r="I163" s="22">
        <v>18</v>
      </c>
      <c r="J163" s="21"/>
      <c r="K163" s="91"/>
      <c r="L163" s="21"/>
      <c r="M163" s="22">
        <v>18</v>
      </c>
      <c r="N163" s="24"/>
      <c r="O163" s="23"/>
      <c r="Q163" s="22">
        <v>18</v>
      </c>
      <c r="R163" s="24"/>
      <c r="S163" s="23"/>
      <c r="U163" s="22">
        <v>18</v>
      </c>
      <c r="V163" s="24"/>
      <c r="W163" s="23"/>
      <c r="Y163" s="22">
        <v>5</v>
      </c>
      <c r="Z163" s="24"/>
      <c r="AA163" s="23"/>
    </row>
    <row r="164" spans="9:27">
      <c r="I164" s="22">
        <v>19</v>
      </c>
      <c r="J164" s="21"/>
      <c r="K164" s="91"/>
      <c r="L164" s="21"/>
      <c r="M164" s="22">
        <v>19</v>
      </c>
      <c r="N164" s="24"/>
      <c r="O164" s="23"/>
      <c r="Q164" s="22">
        <v>19</v>
      </c>
      <c r="R164" s="24"/>
      <c r="S164" s="23"/>
      <c r="U164" s="22">
        <v>19</v>
      </c>
      <c r="V164" s="24"/>
      <c r="W164" s="23"/>
      <c r="Y164" s="22">
        <v>6</v>
      </c>
      <c r="Z164" s="24"/>
      <c r="AA164" s="23"/>
    </row>
    <row r="165" spans="9:27">
      <c r="I165" s="52">
        <v>20</v>
      </c>
      <c r="J165" s="74"/>
      <c r="K165" s="94"/>
      <c r="L165"/>
      <c r="M165" s="52">
        <v>20</v>
      </c>
      <c r="N165" s="53"/>
      <c r="O165" s="54"/>
      <c r="Q165" s="52">
        <v>20</v>
      </c>
      <c r="R165" s="53"/>
      <c r="S165" s="54"/>
      <c r="U165" s="52">
        <v>20</v>
      </c>
      <c r="V165" s="53"/>
      <c r="W165" s="54"/>
      <c r="Y165" s="22">
        <v>7</v>
      </c>
      <c r="Z165" s="24"/>
      <c r="AA165" s="23"/>
    </row>
    <row r="166" spans="9:27">
      <c r="J166" s="1"/>
      <c r="K166" s="95" t="str">
        <f>IF(COUNT(K146:K165)=0,"",AVERAGE(K146:K165))</f>
        <v/>
      </c>
      <c r="L166" s="95"/>
      <c r="M166" s="95"/>
      <c r="N166" s="95"/>
      <c r="O166" s="95" t="str">
        <f>IF(COUNT(O146:O165)=0,"",AVERAGE(O146:O165))</f>
        <v/>
      </c>
      <c r="P166" s="95"/>
      <c r="Q166" s="95"/>
      <c r="R166" s="95"/>
      <c r="S166" s="95" t="str">
        <f>IF(COUNT(S146:S165)=0,"",AVERAGE(S146:S165))</f>
        <v/>
      </c>
      <c r="T166" s="95"/>
      <c r="U166" s="95"/>
      <c r="V166" s="95"/>
      <c r="W166" s="95" t="str">
        <f>IF(COUNT(W146:W165)=0,"",AVERAGE(W146:W165))</f>
        <v/>
      </c>
      <c r="Y166" s="22">
        <v>8</v>
      </c>
      <c r="Z166" s="24"/>
      <c r="AA166" s="23"/>
    </row>
    <row r="167" spans="9:27">
      <c r="J167" s="1"/>
      <c r="M167" s="1"/>
      <c r="N167" s="1"/>
      <c r="Q167" s="1"/>
      <c r="R167" s="1"/>
      <c r="U167" s="1"/>
      <c r="V167" s="1"/>
      <c r="Y167" s="22">
        <v>9</v>
      </c>
      <c r="Z167" s="24"/>
      <c r="AA167" s="23"/>
    </row>
    <row r="168" spans="9:27">
      <c r="J168" s="1"/>
      <c r="M168" s="1"/>
      <c r="N168" s="1"/>
      <c r="Q168" s="1"/>
      <c r="R168" s="1"/>
      <c r="U168" s="1"/>
      <c r="V168" s="1"/>
      <c r="Y168" s="52">
        <v>10</v>
      </c>
      <c r="Z168" s="53"/>
      <c r="AA168" s="54"/>
    </row>
  </sheetData>
  <conditionalFormatting sqref="K5:K24">
    <cfRule type="top10" dxfId="0" priority="8" percent="1" rank="1"/>
    <cfRule type="top10" dxfId="1" priority="7" percent="1" bottom="1" rank="1"/>
  </conditionalFormatting>
  <conditionalFormatting sqref="K33:K52">
    <cfRule type="top10" dxfId="0" priority="72" percent="1" rank="1"/>
    <cfRule type="top10" dxfId="2" priority="71" percent="1" bottom="1" rank="1"/>
  </conditionalFormatting>
  <conditionalFormatting sqref="K61:K80">
    <cfRule type="top10" dxfId="0" priority="64" percent="1" rank="1"/>
    <cfRule type="top10" dxfId="2" priority="63" percent="1" bottom="1" rank="1"/>
  </conditionalFormatting>
  <conditionalFormatting sqref="K89:K108">
    <cfRule type="top10" dxfId="0" priority="48" percent="1" rank="1"/>
    <cfRule type="top10" dxfId="2" priority="47" percent="1" bottom="1" rank="1"/>
  </conditionalFormatting>
  <conditionalFormatting sqref="K117:K136">
    <cfRule type="top10" dxfId="0" priority="36" percent="1" rank="1"/>
    <cfRule type="top10" dxfId="2" priority="35" percent="1" bottom="1" rank="1"/>
  </conditionalFormatting>
  <conditionalFormatting sqref="K146:K165">
    <cfRule type="top10" dxfId="0" priority="34" percent="1" rank="1"/>
    <cfRule type="top10" dxfId="2" priority="33" percent="1" bottom="1" rank="1"/>
  </conditionalFormatting>
  <conditionalFormatting sqref="O5:O8">
    <cfRule type="top10" dxfId="0" priority="6" percent="1" rank="1"/>
    <cfRule type="top10" dxfId="1" priority="5" percent="1" bottom="1" rank="1"/>
  </conditionalFormatting>
  <conditionalFormatting sqref="O9:O24">
    <cfRule type="top10" dxfId="0" priority="82" percent="1" rank="1"/>
    <cfRule type="top10" dxfId="1" priority="81" percent="1" bottom="1" rank="1"/>
  </conditionalFormatting>
  <conditionalFormatting sqref="O33:O52">
    <cfRule type="top10" dxfId="0" priority="70" percent="1" rank="1"/>
    <cfRule type="top10" dxfId="2" priority="69" percent="1" bottom="1" rank="1"/>
  </conditionalFormatting>
  <conditionalFormatting sqref="O61:O80">
    <cfRule type="top10" dxfId="0" priority="62" percent="1" rank="1"/>
    <cfRule type="top10" dxfId="2" priority="61" percent="1" bottom="1" rank="1"/>
  </conditionalFormatting>
  <conditionalFormatting sqref="O89:O108">
    <cfRule type="top10" dxfId="0" priority="46" percent="1" rank="1"/>
    <cfRule type="top10" dxfId="2" priority="45" percent="1" bottom="1" rank="1"/>
  </conditionalFormatting>
  <conditionalFormatting sqref="O117:O136">
    <cfRule type="top10" dxfId="0" priority="18" percent="1" rank="1"/>
    <cfRule type="top10" dxfId="2" priority="17" percent="1" bottom="1" rank="1"/>
  </conditionalFormatting>
  <conditionalFormatting sqref="O146:O165">
    <cfRule type="top10" dxfId="0" priority="32" percent="1" rank="1"/>
    <cfRule type="top10" dxfId="2" priority="31" percent="1" bottom="1" rank="1"/>
  </conditionalFormatting>
  <conditionalFormatting sqref="S5:S8">
    <cfRule type="top10" dxfId="0" priority="4" percent="1" rank="1"/>
    <cfRule type="top10" dxfId="1" priority="3" percent="1" bottom="1" rank="1"/>
  </conditionalFormatting>
  <conditionalFormatting sqref="S9:S24">
    <cfRule type="top10" dxfId="0" priority="80" percent="1" rank="1"/>
    <cfRule type="top10" dxfId="1" priority="79" percent="1" bottom="1" rank="1"/>
  </conditionalFormatting>
  <conditionalFormatting sqref="S33:S52">
    <cfRule type="top10" dxfId="0" priority="68" percent="1" rank="1"/>
    <cfRule type="top10" dxfId="2" priority="67" percent="1" bottom="1" rank="1"/>
  </conditionalFormatting>
  <conditionalFormatting sqref="S61:S80">
    <cfRule type="top10" dxfId="0" priority="20" percent="1" rank="1"/>
    <cfRule type="top10" dxfId="2" priority="19" percent="1" bottom="1" rank="1"/>
  </conditionalFormatting>
  <conditionalFormatting sqref="S68:S75">
    <cfRule type="top10" dxfId="0" priority="22" percent="1" rank="1"/>
    <cfRule type="top10" dxfId="2" priority="21" percent="1" bottom="1" rank="1"/>
  </conditionalFormatting>
  <conditionalFormatting sqref="S89:S108">
    <cfRule type="top10" dxfId="0" priority="44" percent="1" rank="1"/>
    <cfRule type="top10" dxfId="2" priority="43" percent="1" bottom="1" rank="1"/>
  </conditionalFormatting>
  <conditionalFormatting sqref="S117:S136">
    <cfRule type="top10" dxfId="0" priority="14" percent="1" rank="1"/>
    <cfRule type="top10" dxfId="2" priority="13" percent="1" bottom="1" rank="1"/>
  </conditionalFormatting>
  <conditionalFormatting sqref="S146:S165">
    <cfRule type="top10" dxfId="0" priority="30" percent="1" rank="1"/>
    <cfRule type="top10" dxfId="2" priority="29" percent="1" bottom="1" rank="1"/>
  </conditionalFormatting>
  <conditionalFormatting sqref="W5:W7">
    <cfRule type="top10" dxfId="0" priority="2" percent="1" rank="1"/>
    <cfRule type="top10" dxfId="1" priority="1" percent="1" bottom="1" rank="1"/>
  </conditionalFormatting>
  <conditionalFormatting sqref="W8:W24">
    <cfRule type="top10" dxfId="0" priority="78" percent="1" rank="1"/>
    <cfRule type="top10" dxfId="1" priority="77" percent="1" bottom="1" rank="1"/>
  </conditionalFormatting>
  <conditionalFormatting sqref="W33:W52">
    <cfRule type="top10" dxfId="0" priority="66" percent="1" rank="1"/>
    <cfRule type="top10" dxfId="2" priority="65" percent="1" bottom="1" rank="1"/>
  </conditionalFormatting>
  <conditionalFormatting sqref="W89:W108">
    <cfRule type="top10" dxfId="0" priority="42" percent="1" rank="1"/>
    <cfRule type="top10" dxfId="2" priority="41" percent="1" bottom="1" rank="1"/>
  </conditionalFormatting>
  <conditionalFormatting sqref="W117:W136">
    <cfRule type="top10" dxfId="0" priority="16" percent="1" rank="1"/>
    <cfRule type="top10" dxfId="2" priority="15" percent="1" bottom="1" rank="1"/>
  </conditionalFormatting>
  <conditionalFormatting sqref="W146:W165">
    <cfRule type="top10" dxfId="0" priority="28" percent="1" rank="1"/>
    <cfRule type="top10" dxfId="2" priority="27" percent="1" bottom="1" rank="1"/>
  </conditionalFormatting>
  <conditionalFormatting sqref="AA5:AA14">
    <cfRule type="top10" dxfId="0" priority="76" percent="1" rank="1"/>
    <cfRule type="top10" dxfId="1" priority="75" percent="1" bottom="1" rank="1"/>
  </conditionalFormatting>
  <conditionalFormatting sqref="AA18:AA27">
    <cfRule type="top10" dxfId="0" priority="74" percent="1" rank="1"/>
    <cfRule type="top10" dxfId="1" priority="73" percent="1" bottom="1" rank="1"/>
  </conditionalFormatting>
  <conditionalFormatting sqref="AA33:AA42">
    <cfRule type="top10" dxfId="0" priority="52" percent="1" rank="1"/>
    <cfRule type="top10" dxfId="2" priority="51" percent="1" bottom="1" rank="1"/>
  </conditionalFormatting>
  <conditionalFormatting sqref="AA46:AA55">
    <cfRule type="top10" dxfId="0" priority="50" percent="1" rank="1"/>
    <cfRule type="top10" dxfId="2" priority="49" percent="1" bottom="1" rank="1"/>
  </conditionalFormatting>
  <conditionalFormatting sqref="AA61:AA70">
    <cfRule type="top10" dxfId="0" priority="56" percent="1" rank="1"/>
    <cfRule type="top10" dxfId="2" priority="55" percent="1" bottom="1" rank="1"/>
  </conditionalFormatting>
  <conditionalFormatting sqref="AA74:AA83">
    <cfRule type="top10" dxfId="0" priority="54" percent="1" rank="1"/>
    <cfRule type="top10" dxfId="2" priority="53" percent="1" bottom="1" rank="1"/>
  </conditionalFormatting>
  <conditionalFormatting sqref="AA89:AA98">
    <cfRule type="top10" dxfId="0" priority="40" percent="1" rank="10"/>
    <cfRule type="top10" dxfId="2" priority="39" percent="1" bottom="1" rank="1"/>
  </conditionalFormatting>
  <conditionalFormatting sqref="AA102:AA111">
    <cfRule type="top10" dxfId="0" priority="38" percent="1" rank="1"/>
    <cfRule type="top10" dxfId="2" priority="37" percent="1" bottom="1" rank="1"/>
  </conditionalFormatting>
  <conditionalFormatting sqref="AA117:AA126">
    <cfRule type="top10" dxfId="0" priority="10" percent="1" rank="1"/>
    <cfRule type="top10" dxfId="2" priority="9" percent="1" bottom="1" rank="1"/>
  </conditionalFormatting>
  <conditionalFormatting sqref="AA130:AA139">
    <cfRule type="top10" dxfId="0" priority="12" percent="1" rank="1"/>
    <cfRule type="top10" dxfId="2" priority="11" percent="1" bottom="1" rank="1"/>
  </conditionalFormatting>
  <conditionalFormatting sqref="AA146:AA155">
    <cfRule type="top10" dxfId="0" priority="26" percent="1" rank="10"/>
    <cfRule type="top10" dxfId="2" priority="25" percent="1" bottom="1" rank="1"/>
  </conditionalFormatting>
  <conditionalFormatting sqref="AA159:AA168">
    <cfRule type="top10" dxfId="0" priority="24" percent="1" rank="1"/>
    <cfRule type="top10" dxfId="2" priority="23" percent="1" bottom="1" rank="1"/>
  </conditionalFormatting>
  <conditionalFormatting sqref="S61:S67;S76:S80;W62:W69">
    <cfRule type="top10" dxfId="0" priority="60" percent="1" rank="1"/>
    <cfRule type="top10" dxfId="2" priority="59" percent="1" bottom="1" rank="1"/>
  </conditionalFormatting>
  <conditionalFormatting sqref="W61;W70:W80">
    <cfRule type="top10" dxfId="0" priority="58" percent="1" rank="1"/>
    <cfRule type="top10" dxfId="2" priority="57" percent="1" bottom="1" rank="1"/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8"/>
  <sheetViews>
    <sheetView topLeftCell="A3" workbookViewId="0">
      <selection activeCell="D2" sqref="D2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12.942857142857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1" spans="1:27">
      <c r="A1" s="1" t="s">
        <v>125</v>
      </c>
      <c r="C1" s="1" t="s">
        <v>135</v>
      </c>
      <c r="D1" s="2"/>
    </row>
    <row r="2" s="1" customFormat="1" ht="21" spans="1:27">
      <c r="A2" s="3" t="s">
        <v>136</v>
      </c>
      <c r="B2" s="4"/>
      <c r="C2" s="5"/>
      <c r="D2" s="5"/>
      <c r="E2" s="6"/>
      <c r="G2" s="7"/>
      <c r="H2" s="7"/>
      <c r="I2" s="7" t="str">
        <f>"POINT-Typ "&amp;$B$4</f>
        <v>POINT-Typ 26 mm black</v>
      </c>
      <c r="J2" s="7"/>
    </row>
    <row r="3" s="1" customFormat="1" spans="1:27">
      <c r="A3" s="8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10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15" t="s">
        <v>49</v>
      </c>
      <c r="B4" t="s">
        <v>50</v>
      </c>
      <c r="C4" s="16" t="str">
        <f>IF(COUNT(K5:K24,O5:O24,S5:S24,W5:W24,AA5:AA14,AA18:AA27)=0,"",MIN(K5:K24,O5:O24,S5:S24,W5:W24,AA5:AA14,AA18:AA27))</f>
        <v/>
      </c>
      <c r="D4" s="17" t="str">
        <f>IF(COUNT(K5:K24,O5:O24,S5:S24,W5:W24,AA5:AA14,AA18:AA27)=0,"",MAX(K5:K24,O5:O24,S5:S24,W5:W24,AA5:AA14,AA18:AA27))</f>
        <v/>
      </c>
      <c r="E4" s="18" t="str">
        <f>IF(COUNT(K5:K24,O5:O24,S5:S24,W5:W24,AA5:AA14,AA18:AA27)=0,"",AVERAGE(K5:K24,O5:O24,S5:S24,W5:W24,AA5:AA14,AA18:AA27))</f>
        <v/>
      </c>
      <c r="F4" s="19" t="str">
        <f t="shared" ref="F4:F8" si="0">IF(OR(C4="",D4="",E4=""),"",((D4-C4)/E4)*100)</f>
        <v/>
      </c>
      <c r="G4" s="20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15"/>
      <c r="B5" t="s">
        <v>54</v>
      </c>
      <c r="C5" s="16" t="str">
        <f>IF(COUNT(K33:K52,O33:O52,S33:S52,W33:W52,AA33:AA42,AA46:AA55)=0,"",MIN(K33:K52,O33:O52,S33:S52,W33:W52,AA33:AA42,AA46:AA55))</f>
        <v/>
      </c>
      <c r="D5" s="17" t="str">
        <f>IF(COUNT(K33:K52,O33:O52,S33:S52,W33:W52,AA33:AA42,AA46:AA55)=0,"",MAX(K33:K52,O33:O52,S33:S52,W33:W52,AA33:AA42,AA46:AA55))</f>
        <v/>
      </c>
      <c r="E5" s="18" t="str">
        <f>IF(COUNT(K33:K52,O33:O52,S33:S52,W33:W52,AA33:AA42,AA46:AA55)=0,"",AVERAGE(K33:K52,O33:O52,S33:S52,W33:W52,AA33:AA42,AA46:AA55))</f>
        <v/>
      </c>
      <c r="F5" s="19" t="str">
        <f t="shared" si="0"/>
        <v/>
      </c>
      <c r="G5" s="21"/>
      <c r="H5" s="21"/>
      <c r="I5" s="22">
        <v>1</v>
      </c>
      <c r="J5" s="21"/>
      <c r="K5" s="25"/>
      <c r="L5" s="21"/>
      <c r="M5" s="22">
        <v>1</v>
      </c>
      <c r="N5" s="24"/>
      <c r="O5" s="26"/>
      <c r="Q5" s="22">
        <v>1</v>
      </c>
      <c r="R5" s="24"/>
      <c r="S5" s="26"/>
      <c r="U5" s="22">
        <v>1</v>
      </c>
      <c r="V5" s="24"/>
      <c r="W5" s="26"/>
      <c r="Y5" s="22">
        <v>1</v>
      </c>
      <c r="Z5" s="24">
        <v>50</v>
      </c>
      <c r="AA5" s="23"/>
    </row>
    <row r="6" s="1" customFormat="1" spans="1:27">
      <c r="A6" s="15"/>
      <c r="B6" t="s">
        <v>55</v>
      </c>
      <c r="C6" s="16" t="str">
        <f>IF(COUNT(K61:K80,O61:O80,S61:S80,W61:W80,AA61:AA70,AA74:AA83)=0,"",MIN(K61:K80,O61:O80,S61:S80,W61:W80,AA61:AA70,AA74:AA83))</f>
        <v/>
      </c>
      <c r="D6" s="17" t="str">
        <f>IF(COUNT(K61:K80,O61:O80,S61:S80,W61:W80,AA61:AA70,AA74:AA83)=0,"",MAX(K61:K80,O61:O80,S61:S80,W61:W80,AA61:AA70,AA74:AA83))</f>
        <v/>
      </c>
      <c r="E6" s="18" t="str">
        <f>IF(COUNT(K61:K80,O61:O80,S61:S80,W61:W80,AA61:AA70,AA74:AA83)=0,"",AVERAGE(K61:K80,O61:O80,S61:S80,W61:W80,AA61:AA70,AA74:AA83))</f>
        <v/>
      </c>
      <c r="F6" s="19" t="str">
        <f t="shared" si="0"/>
        <v/>
      </c>
      <c r="G6" s="21"/>
      <c r="H6" s="21"/>
      <c r="I6" s="22">
        <v>2</v>
      </c>
      <c r="J6" s="21"/>
      <c r="K6" s="25"/>
      <c r="L6" s="21"/>
      <c r="M6" s="22">
        <v>2</v>
      </c>
      <c r="N6" s="24"/>
      <c r="O6" s="26"/>
      <c r="Q6" s="22">
        <v>2</v>
      </c>
      <c r="R6" s="24"/>
      <c r="S6" s="26"/>
      <c r="U6" s="22">
        <v>2</v>
      </c>
      <c r="V6" s="24"/>
      <c r="W6" s="26"/>
      <c r="Y6" s="22">
        <v>2</v>
      </c>
      <c r="Z6" s="24"/>
      <c r="AA6" s="23"/>
    </row>
    <row r="7" s="1" customFormat="1" spans="1:27">
      <c r="A7" s="15" t="s">
        <v>56</v>
      </c>
      <c r="B7" t="s">
        <v>57</v>
      </c>
      <c r="C7" s="16" t="str">
        <f>IF(COUNT(K89:K108,O89:O108,S89:S108,W89:W108,AA89:AA98,AA102:AA111)=0,"",MIN(K89:K108,O89:O108,S89:S108,W89:W108,AA89:AA98,AA102:AA111))</f>
        <v/>
      </c>
      <c r="D7" s="17" t="str">
        <f>IF(COUNT(K89:K108,O89:O108,S89:S108,W89:W108,AA89:AA98,AA102:AA111)=0,"",MAX(K89:K108,O89:O108,S89:S108,W89:W108,AA89:AA98,AA102:AA111))</f>
        <v/>
      </c>
      <c r="E7" s="18" t="str">
        <f>IF(COUNT(K89:K108,O89:O108,S89:S108,W89:W108,AA89:AA98,AA102:AA111)=0,"",AVERAGE(K89:K108,O89:O108,S89:S108,W89:W108,AA89:AA98,AA102:AA111))</f>
        <v/>
      </c>
      <c r="F7" s="19" t="str">
        <f t="shared" si="0"/>
        <v/>
      </c>
      <c r="G7" s="21"/>
      <c r="H7" s="21"/>
      <c r="I7" s="22">
        <v>3</v>
      </c>
      <c r="J7" s="21"/>
      <c r="K7" s="25"/>
      <c r="L7" s="21"/>
      <c r="M7" s="22">
        <v>3</v>
      </c>
      <c r="N7" s="24"/>
      <c r="O7" s="26"/>
      <c r="Q7" s="22">
        <v>3</v>
      </c>
      <c r="R7" s="24"/>
      <c r="S7" s="26"/>
      <c r="U7" s="22">
        <v>3</v>
      </c>
      <c r="V7" s="24"/>
      <c r="W7" s="26"/>
      <c r="X7" s="1" t="s">
        <v>129</v>
      </c>
      <c r="Y7" s="22">
        <v>3</v>
      </c>
      <c r="Z7" s="24"/>
      <c r="AA7" s="23"/>
    </row>
    <row r="8" s="1" customFormat="1" ht="15.75" spans="1:27">
      <c r="A8" s="27"/>
      <c r="B8" s="28" t="s">
        <v>58</v>
      </c>
      <c r="C8" s="29" t="str">
        <f>IF(COUNT(K117:K136,O117:O136,S117:S136,W117:W136,AA117:AA126,AA130:AA139)=0,"",MIN(K117:K136,O117:O136,S117:S136,W117:W136,AA117:AA126,AA130:AA139))</f>
        <v/>
      </c>
      <c r="D8" s="30" t="str">
        <f>IF(COUNT(K117:K136,O117:O136,S117:S136,W117:W136,AA117:AA126,AA130:AA139)=0,"",MAX(K117:K136,O117:O136,S117:S136,W117:W136,AA117:AA126,AA130:AA139))</f>
        <v/>
      </c>
      <c r="E8" s="31" t="str">
        <f>IF(COUNT(K117:K136,O117:O136,S117:S136,W117:W136,AA117:AA126,AA130:AA139)=0,"",AVERAGE(K117:K136,O117:O136,S117:S136,W117:W136,AA117:AA126,AA130:AA139))</f>
        <v/>
      </c>
      <c r="F8" s="32" t="str">
        <f t="shared" si="0"/>
        <v/>
      </c>
      <c r="G8" s="21"/>
      <c r="H8" s="21"/>
      <c r="I8" s="22">
        <v>4</v>
      </c>
      <c r="J8" s="21"/>
      <c r="K8" s="25"/>
      <c r="L8" s="21"/>
      <c r="M8" s="22">
        <v>4</v>
      </c>
      <c r="N8" s="24"/>
      <c r="O8" s="26"/>
      <c r="Q8" s="22">
        <v>4</v>
      </c>
      <c r="R8" s="24"/>
      <c r="S8" s="26"/>
      <c r="U8" s="22">
        <v>4</v>
      </c>
      <c r="V8" s="24"/>
      <c r="W8" s="23"/>
      <c r="Y8" s="22">
        <v>4</v>
      </c>
      <c r="Z8" s="24"/>
      <c r="AA8" s="23"/>
    </row>
    <row r="9" s="1" customFormat="1" spans="1:27">
      <c r="A9" s="33"/>
      <c r="B9" s="34" t="s">
        <v>59</v>
      </c>
      <c r="C9" s="35"/>
      <c r="D9" s="36"/>
      <c r="E9" s="34"/>
      <c r="F9" s="37"/>
      <c r="G9" s="21"/>
      <c r="H9" s="21"/>
      <c r="I9" s="22">
        <v>5</v>
      </c>
      <c r="J9" s="21"/>
      <c r="K9" s="25"/>
      <c r="L9" s="21"/>
      <c r="M9" s="22">
        <v>5</v>
      </c>
      <c r="N9" s="24"/>
      <c r="O9" s="23"/>
      <c r="Q9" s="22">
        <v>5</v>
      </c>
      <c r="R9" s="24"/>
      <c r="S9" s="23"/>
      <c r="U9" s="22">
        <v>5</v>
      </c>
      <c r="V9" s="24"/>
      <c r="W9" s="23"/>
      <c r="Y9" s="22">
        <v>5</v>
      </c>
      <c r="Z9" s="24"/>
      <c r="AA9" s="23"/>
    </row>
    <row r="10" s="1" customFormat="1" spans="1:27">
      <c r="A10" s="38" t="s">
        <v>60</v>
      </c>
      <c r="B10" s="39"/>
      <c r="C10" s="39"/>
      <c r="D10" s="39"/>
      <c r="E10" s="40"/>
      <c r="G10" s="21"/>
      <c r="H10" s="21"/>
      <c r="I10" s="22">
        <v>6</v>
      </c>
      <c r="J10" s="21"/>
      <c r="K10" s="25"/>
      <c r="L10" s="21"/>
      <c r="M10" s="22">
        <v>6</v>
      </c>
      <c r="N10" s="24"/>
      <c r="O10" s="23"/>
      <c r="Q10" s="22">
        <v>6</v>
      </c>
      <c r="R10" s="24"/>
      <c r="S10" s="23"/>
      <c r="U10" s="22">
        <v>6</v>
      </c>
      <c r="V10" s="24"/>
      <c r="W10" s="23"/>
      <c r="Y10" s="22">
        <v>6</v>
      </c>
      <c r="Z10" s="24"/>
      <c r="AA10" s="23"/>
    </row>
    <row r="11" s="1" customFormat="1" ht="18.75" spans="1:27">
      <c r="A11" s="41" t="s">
        <v>61</v>
      </c>
      <c r="B11" s="42" t="str">
        <f>IF(COUNT(C4:C8)=0,"",MIN(C4:C8))</f>
        <v/>
      </c>
      <c r="C11" s="43"/>
      <c r="D11" s="44" t="s">
        <v>62</v>
      </c>
      <c r="E11" s="45" t="str">
        <f>IF(COUNT(F4:F8)=0,"",MAX(F4:F8)-MIN(F4:F8))</f>
        <v/>
      </c>
      <c r="G11" s="21"/>
      <c r="H11" s="21"/>
      <c r="I11" s="22">
        <v>7</v>
      </c>
      <c r="J11" s="21"/>
      <c r="K11" s="25"/>
      <c r="L11" s="21"/>
      <c r="M11" s="22">
        <v>7</v>
      </c>
      <c r="N11" s="24"/>
      <c r="O11" s="23"/>
      <c r="Q11" s="22">
        <v>7</v>
      </c>
      <c r="R11" s="24"/>
      <c r="S11" s="23"/>
      <c r="U11" s="22">
        <v>7</v>
      </c>
      <c r="V11" s="24"/>
      <c r="W11" s="23"/>
      <c r="Y11" s="22">
        <v>7</v>
      </c>
      <c r="Z11" s="24"/>
      <c r="AA11" s="23"/>
    </row>
    <row r="12" s="1" customFormat="1" ht="28.5" spans="1:27">
      <c r="A12" s="41" t="s">
        <v>63</v>
      </c>
      <c r="B12" s="42" t="str">
        <f>IF(COUNT(D4:D8)=0,"",MAX(D4:D8))</f>
        <v/>
      </c>
      <c r="C12" s="43"/>
      <c r="D12" s="46" t="s">
        <v>16</v>
      </c>
      <c r="E12" s="47" t="str">
        <f>IF(OR(B15="",E11=""),"",B15-E11+20)</f>
        <v/>
      </c>
      <c r="G12" s="21"/>
      <c r="H12" s="21"/>
      <c r="I12" s="22">
        <v>8</v>
      </c>
      <c r="J12" s="21"/>
      <c r="K12" s="25"/>
      <c r="L12" s="21"/>
      <c r="M12" s="22">
        <v>8</v>
      </c>
      <c r="N12" s="24"/>
      <c r="O12" s="23"/>
      <c r="Q12" s="22">
        <v>8</v>
      </c>
      <c r="R12" s="24"/>
      <c r="S12" s="23"/>
      <c r="U12" s="22">
        <v>8</v>
      </c>
      <c r="V12" s="24"/>
      <c r="W12" s="23"/>
      <c r="Y12" s="22">
        <v>8</v>
      </c>
      <c r="Z12" s="24"/>
      <c r="AA12" s="23"/>
    </row>
    <row r="13" s="1" customFormat="1" ht="28.5" spans="1:27">
      <c r="A13" s="41" t="s">
        <v>64</v>
      </c>
      <c r="B13" s="42" t="str">
        <f>IF(COUNT(E4:E8)=0,"",AVERAGE(E4:E8))</f>
        <v/>
      </c>
      <c r="C13" s="43"/>
      <c r="D13" s="48" t="s">
        <v>65</v>
      </c>
      <c r="E13" s="49" t="str">
        <f>IF(COUNT(F4:F8)=0,"",INDEX(B4:B8,MATCH(MIN(F4:F8),F4:F8,0)))</f>
        <v/>
      </c>
      <c r="G13" s="21"/>
      <c r="H13" s="21"/>
      <c r="I13" s="22">
        <v>9</v>
      </c>
      <c r="J13" s="21"/>
      <c r="K13" s="25"/>
      <c r="L13" s="21"/>
      <c r="M13" s="22">
        <v>9</v>
      </c>
      <c r="N13" s="24"/>
      <c r="O13" s="23"/>
      <c r="Q13" s="22">
        <v>9</v>
      </c>
      <c r="R13" s="24"/>
      <c r="S13" s="23"/>
      <c r="U13" s="22">
        <v>9</v>
      </c>
      <c r="V13" s="24"/>
      <c r="W13" s="23"/>
      <c r="X13" s="1"/>
      <c r="Y13" s="22">
        <v>9</v>
      </c>
      <c r="Z13" s="24"/>
      <c r="AA13" s="23"/>
    </row>
    <row r="14" s="1" customFormat="1" ht="28.5" spans="1:27">
      <c r="A14" s="50" t="s">
        <v>66</v>
      </c>
      <c r="B14" s="51" t="str">
        <f>IF(COUNT(F4:F8)=0,"",AVERAGE(F4:F8))</f>
        <v/>
      </c>
      <c r="C14" s="43"/>
      <c r="D14" s="48" t="s">
        <v>67</v>
      </c>
      <c r="E14" s="49" t="str">
        <f>IF(COUNT(F4:F8)=0,"",INDEX(B4:B8,MATCH(MAX(F4:F8),F4:F8,0)))</f>
        <v/>
      </c>
      <c r="G14" s="21"/>
      <c r="H14" s="21"/>
      <c r="I14" s="22">
        <v>10</v>
      </c>
      <c r="J14" s="21"/>
      <c r="K14" s="25"/>
      <c r="L14" s="21"/>
      <c r="M14" s="22">
        <v>10</v>
      </c>
      <c r="N14" s="24"/>
      <c r="O14" s="23"/>
      <c r="Q14" s="22">
        <v>10</v>
      </c>
      <c r="R14" s="24"/>
      <c r="S14" s="23"/>
      <c r="U14" s="22">
        <v>10</v>
      </c>
      <c r="V14" s="24"/>
      <c r="W14" s="23"/>
      <c r="Y14" s="52">
        <v>10</v>
      </c>
      <c r="Z14" s="53"/>
      <c r="AA14" s="54"/>
    </row>
    <row r="15" s="1" customFormat="1" ht="19.5" spans="1:27">
      <c r="A15" s="55" t="s">
        <v>68</v>
      </c>
      <c r="B15" s="56" t="str">
        <f>IF(B14="","",100-B14)</f>
        <v/>
      </c>
      <c r="C15" s="57"/>
      <c r="D15" s="58"/>
      <c r="E15" s="59"/>
      <c r="G15" s="21"/>
      <c r="H15" s="21"/>
      <c r="I15" s="22">
        <v>11</v>
      </c>
      <c r="J15" s="21"/>
      <c r="K15" s="25"/>
      <c r="L15" s="21"/>
      <c r="M15" s="22">
        <v>11</v>
      </c>
      <c r="N15" s="24"/>
      <c r="O15" s="23"/>
      <c r="Q15" s="22">
        <v>11</v>
      </c>
      <c r="R15" s="24"/>
      <c r="S15" s="23"/>
      <c r="U15" s="22">
        <v>11</v>
      </c>
      <c r="V15" s="24"/>
      <c r="W15" s="23"/>
      <c r="AA15" s="60" t="str">
        <f>IF(COUNT(AA5:AA14)=0,"",AVERAGE(AA5:AA14))</f>
        <v/>
      </c>
    </row>
    <row r="16" s="1" customFormat="1" spans="1:27">
      <c r="G16" s="21"/>
      <c r="H16" s="21"/>
      <c r="I16" s="22">
        <v>12</v>
      </c>
      <c r="J16" s="21"/>
      <c r="K16" s="25"/>
      <c r="L16" s="21"/>
      <c r="M16" s="22">
        <v>12</v>
      </c>
      <c r="N16" s="24"/>
      <c r="O16" s="23"/>
      <c r="Q16" s="22">
        <v>12</v>
      </c>
      <c r="R16" s="24"/>
      <c r="S16" s="23"/>
      <c r="U16" s="22">
        <v>12</v>
      </c>
      <c r="V16" s="24"/>
      <c r="W16" s="23"/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/>
      <c r="K17" s="25"/>
      <c r="L17" s="21"/>
      <c r="M17" s="22">
        <v>13</v>
      </c>
      <c r="N17" s="24"/>
      <c r="O17" s="23"/>
      <c r="Q17" s="22">
        <v>13</v>
      </c>
      <c r="R17" s="24"/>
      <c r="S17" s="23"/>
      <c r="U17" s="22">
        <v>13</v>
      </c>
      <c r="V17" s="24"/>
      <c r="W17" s="23"/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/>
      <c r="K18" s="25"/>
      <c r="L18" s="21"/>
      <c r="M18" s="22">
        <v>14</v>
      </c>
      <c r="N18" s="24"/>
      <c r="O18" s="23"/>
      <c r="Q18" s="22">
        <v>14</v>
      </c>
      <c r="R18" s="24"/>
      <c r="S18" s="23"/>
      <c r="U18" s="22">
        <v>14</v>
      </c>
      <c r="V18" s="24"/>
      <c r="W18" s="23"/>
      <c r="Y18" s="22">
        <v>1</v>
      </c>
      <c r="Z18" s="24">
        <v>25</v>
      </c>
      <c r="AA18" s="23"/>
    </row>
    <row r="19" s="1" customFormat="1" spans="1:27">
      <c r="A19" s="66" t="s">
        <v>50</v>
      </c>
      <c r="B19" s="67" t="str">
        <f>K25</f>
        <v/>
      </c>
      <c r="C19" s="67" t="str">
        <f>O25</f>
        <v/>
      </c>
      <c r="D19" s="67" t="str">
        <f>S25</f>
        <v/>
      </c>
      <c r="E19" s="67" t="str">
        <f>W25</f>
        <v/>
      </c>
      <c r="F19" s="68" t="str">
        <f>AA28</f>
        <v/>
      </c>
      <c r="G19" s="69" t="str">
        <f>AA15</f>
        <v/>
      </c>
      <c r="H19" s="21"/>
      <c r="I19" s="22">
        <v>15</v>
      </c>
      <c r="J19" s="21"/>
      <c r="K19" s="25"/>
      <c r="L19" s="21"/>
      <c r="M19" s="22">
        <v>15</v>
      </c>
      <c r="N19" s="24"/>
      <c r="O19" s="23"/>
      <c r="Q19" s="22">
        <v>15</v>
      </c>
      <c r="R19" s="24"/>
      <c r="S19" s="23"/>
      <c r="U19" s="22">
        <v>15</v>
      </c>
      <c r="V19" s="24"/>
      <c r="W19" s="23"/>
      <c r="Y19" s="22">
        <v>2</v>
      </c>
      <c r="Z19" s="24"/>
      <c r="AA19" s="23"/>
    </row>
    <row r="20" s="1" customFormat="1" spans="1:27">
      <c r="A20" s="66" t="s">
        <v>54</v>
      </c>
      <c r="B20" s="67" t="str">
        <f>K53</f>
        <v/>
      </c>
      <c r="C20" s="67" t="str">
        <f>O53</f>
        <v/>
      </c>
      <c r="D20" s="67" t="str">
        <f>S53</f>
        <v/>
      </c>
      <c r="E20" s="67" t="str">
        <f>W53</f>
        <v/>
      </c>
      <c r="F20" s="68" t="str">
        <f>AA56</f>
        <v/>
      </c>
      <c r="G20" s="69" t="str">
        <f>AA43</f>
        <v/>
      </c>
      <c r="H20" s="21"/>
      <c r="I20" s="22">
        <v>16</v>
      </c>
      <c r="J20" s="21"/>
      <c r="K20" s="25"/>
      <c r="L20" s="21"/>
      <c r="M20" s="22">
        <v>16</v>
      </c>
      <c r="N20" s="24"/>
      <c r="O20" s="23"/>
      <c r="Q20" s="22">
        <v>16</v>
      </c>
      <c r="R20" s="24"/>
      <c r="S20" s="23"/>
      <c r="U20" s="22">
        <v>16</v>
      </c>
      <c r="V20" s="24"/>
      <c r="W20" s="23"/>
      <c r="Y20" s="22">
        <v>3</v>
      </c>
      <c r="Z20" s="24"/>
      <c r="AA20" s="23"/>
    </row>
    <row r="21" s="1" customFormat="1" spans="1:27">
      <c r="A21" s="66" t="s">
        <v>55</v>
      </c>
      <c r="B21" s="67" t="str">
        <f>K81</f>
        <v/>
      </c>
      <c r="C21" s="67" t="str">
        <f>O81</f>
        <v/>
      </c>
      <c r="D21" s="67" t="str">
        <f>S81</f>
        <v/>
      </c>
      <c r="E21" s="67" t="str">
        <f>W81</f>
        <v/>
      </c>
      <c r="F21" s="68" t="str">
        <f>AA84</f>
        <v/>
      </c>
      <c r="G21" s="69" t="str">
        <f>AA71</f>
        <v/>
      </c>
      <c r="H21" s="21"/>
      <c r="I21" s="22">
        <v>17</v>
      </c>
      <c r="J21" s="21"/>
      <c r="K21" s="25"/>
      <c r="L21" s="21"/>
      <c r="M21" s="22">
        <v>17</v>
      </c>
      <c r="N21" s="24"/>
      <c r="O21" s="23"/>
      <c r="Q21" s="22">
        <v>17</v>
      </c>
      <c r="R21" s="24"/>
      <c r="S21" s="23"/>
      <c r="U21" s="22">
        <v>17</v>
      </c>
      <c r="V21" s="24"/>
      <c r="W21" s="23"/>
      <c r="Y21" s="22">
        <v>4</v>
      </c>
      <c r="Z21" s="24"/>
      <c r="AA21" s="23"/>
    </row>
    <row r="22" s="1" customFormat="1" spans="1:27">
      <c r="A22" s="66" t="s">
        <v>57</v>
      </c>
      <c r="B22" s="67" t="str">
        <f>K109</f>
        <v/>
      </c>
      <c r="C22" s="67" t="str">
        <f>O109</f>
        <v/>
      </c>
      <c r="D22" s="67" t="str">
        <f>S109</f>
        <v/>
      </c>
      <c r="E22" s="67" t="str">
        <f>W109</f>
        <v/>
      </c>
      <c r="F22" s="68" t="str">
        <f>AA112</f>
        <v/>
      </c>
      <c r="G22" s="69" t="str">
        <f>AA99</f>
        <v/>
      </c>
      <c r="H22" s="21"/>
      <c r="I22" s="22">
        <v>18</v>
      </c>
      <c r="J22" s="21"/>
      <c r="K22" s="25"/>
      <c r="L22" s="21"/>
      <c r="M22" s="22">
        <v>18</v>
      </c>
      <c r="N22" s="24"/>
      <c r="O22" s="23"/>
      <c r="Q22" s="22">
        <v>18</v>
      </c>
      <c r="R22" s="24"/>
      <c r="S22" s="23"/>
      <c r="U22" s="22">
        <v>18</v>
      </c>
      <c r="V22" s="24"/>
      <c r="W22" s="23"/>
      <c r="Y22" s="22">
        <v>5</v>
      </c>
      <c r="Z22" s="24"/>
      <c r="AA22" s="23"/>
    </row>
    <row r="23" s="1" customFormat="1" ht="15.75" spans="1:27">
      <c r="A23" s="70" t="s">
        <v>58</v>
      </c>
      <c r="B23" s="71" t="str">
        <f>K137</f>
        <v/>
      </c>
      <c r="C23" s="71" t="str">
        <f>O137</f>
        <v/>
      </c>
      <c r="D23" s="71" t="str">
        <f>S137</f>
        <v/>
      </c>
      <c r="E23" s="71" t="str">
        <f>W137</f>
        <v/>
      </c>
      <c r="F23" s="72" t="str">
        <f>AA140</f>
        <v/>
      </c>
      <c r="G23" s="73" t="str">
        <f>AA127</f>
        <v/>
      </c>
      <c r="H23" s="21"/>
      <c r="I23" s="22">
        <v>19</v>
      </c>
      <c r="J23" s="21"/>
      <c r="K23" s="25"/>
      <c r="L23" s="21"/>
      <c r="M23" s="22">
        <v>19</v>
      </c>
      <c r="N23" s="24"/>
      <c r="O23" s="23"/>
      <c r="Q23" s="22">
        <v>19</v>
      </c>
      <c r="R23" s="24"/>
      <c r="S23" s="23"/>
      <c r="U23" s="22">
        <v>19</v>
      </c>
      <c r="V23" s="24"/>
      <c r="W23" s="23"/>
      <c r="Y23" s="22">
        <v>6</v>
      </c>
      <c r="Z23" s="24"/>
      <c r="AA23" s="23"/>
    </row>
    <row r="24" s="1" customFormat="1" spans="1:27">
      <c r="G24" s="21"/>
      <c r="H24" s="21"/>
      <c r="I24" s="52">
        <v>20</v>
      </c>
      <c r="J24" s="74"/>
      <c r="K24" s="75"/>
      <c r="L24"/>
      <c r="M24" s="52">
        <v>20</v>
      </c>
      <c r="N24" s="53"/>
      <c r="O24" s="54"/>
      <c r="Q24" s="52">
        <v>20</v>
      </c>
      <c r="R24" s="53"/>
      <c r="S24" s="54"/>
      <c r="U24" s="52">
        <v>20</v>
      </c>
      <c r="V24" s="53"/>
      <c r="W24" s="54"/>
      <c r="Y24" s="22">
        <v>7</v>
      </c>
      <c r="Z24" s="24"/>
      <c r="AA24" s="23"/>
    </row>
    <row r="25" s="1" customFormat="1" ht="30" spans="1:27">
      <c r="A25" s="76" t="s">
        <v>77</v>
      </c>
      <c r="B25" s="77" t="s">
        <v>78</v>
      </c>
      <c r="C25" s="77" t="s">
        <v>79</v>
      </c>
      <c r="D25" s="77" t="s">
        <v>80</v>
      </c>
      <c r="E25" s="77" t="s">
        <v>79</v>
      </c>
      <c r="F25" s="78" t="s">
        <v>81</v>
      </c>
      <c r="G25" s="79" t="s">
        <v>82</v>
      </c>
      <c r="K25" s="80" t="str">
        <f>IF(COUNT(K5:K24)=0,"",AVERAGE(K5:K24))</f>
        <v/>
      </c>
      <c r="L25" s="80"/>
      <c r="M25" s="80"/>
      <c r="N25" s="80"/>
      <c r="O25" s="80" t="str">
        <f>IF(COUNT(O5:O24)=0,"",AVERAGE(O5:O24))</f>
        <v/>
      </c>
      <c r="P25" s="80"/>
      <c r="Q25" s="80"/>
      <c r="R25" s="80"/>
      <c r="S25" s="80" t="str">
        <f>IF(COUNT(S5:S24)=0,"",AVERAGE(S5:S24))</f>
        <v/>
      </c>
      <c r="T25" s="80"/>
      <c r="U25" s="80"/>
      <c r="V25" s="80"/>
      <c r="W25" s="80" t="str">
        <f>IF(COUNT(W5:W24)=0,"",AVERAGE(W5:W24))</f>
        <v/>
      </c>
      <c r="Y25" s="22">
        <v>8</v>
      </c>
      <c r="Z25" s="24"/>
      <c r="AA25" s="23"/>
    </row>
    <row r="26" s="1" customFormat="1" spans="1:27">
      <c r="A26" s="15" t="s">
        <v>50</v>
      </c>
      <c r="B26" s="68" t="s">
        <v>103</v>
      </c>
      <c r="C26" s="68">
        <v>5</v>
      </c>
      <c r="D26" s="68" t="s">
        <v>87</v>
      </c>
      <c r="E26" s="68">
        <v>3</v>
      </c>
      <c r="F26" s="81" t="e">
        <f>((20-15)/E4)*100</f>
        <v>#VALUE!</v>
      </c>
      <c r="G26" s="82" t="e">
        <f>((17-14)/E5)*100</f>
        <v>#VALUE!</v>
      </c>
      <c r="Y26" s="22">
        <v>9</v>
      </c>
      <c r="Z26" s="24"/>
      <c r="AA26" s="23"/>
    </row>
    <row r="27" s="1" customFormat="1" spans="1:27">
      <c r="A27" s="15" t="s">
        <v>54</v>
      </c>
      <c r="B27" s="68" t="s">
        <v>103</v>
      </c>
      <c r="C27" s="68">
        <v>5</v>
      </c>
      <c r="D27" s="68" t="s">
        <v>89</v>
      </c>
      <c r="E27" s="68">
        <v>3</v>
      </c>
      <c r="F27" s="81" t="e">
        <f>((20-15)/E5)*100</f>
        <v>#VALUE!</v>
      </c>
      <c r="G27" s="82" t="e">
        <f>((18-15)/E5)*100</f>
        <v>#VALUE!</v>
      </c>
      <c r="J27" s="83" t="e">
        <f>(K25+O25+S25+W25+AA15+AA28)/6</f>
        <v>#VALUE!</v>
      </c>
      <c r="Y27" s="52">
        <v>10</v>
      </c>
      <c r="Z27" s="53"/>
      <c r="AA27" s="54"/>
    </row>
    <row r="28" s="1" customFormat="1" spans="1:27">
      <c r="A28" s="15" t="s">
        <v>55</v>
      </c>
      <c r="B28" s="68" t="s">
        <v>104</v>
      </c>
      <c r="C28" s="68">
        <v>5</v>
      </c>
      <c r="D28" s="68" t="s">
        <v>105</v>
      </c>
      <c r="E28" s="68">
        <v>2</v>
      </c>
      <c r="F28" s="81" t="e">
        <f>((21-16)/E6)*100</f>
        <v>#VALUE!</v>
      </c>
      <c r="G28" s="82" t="e">
        <f>((17-15)/E6)*100</f>
        <v>#VALUE!</v>
      </c>
      <c r="AA28" s="60" t="str">
        <f>IF(COUNT(AA18:AA27)=0,"",AVERAGE(AA18:AA27))</f>
        <v/>
      </c>
    </row>
    <row r="29" spans="1:27">
      <c r="A29" s="15" t="s">
        <v>57</v>
      </c>
      <c r="B29" s="68" t="s">
        <v>99</v>
      </c>
      <c r="C29" s="68">
        <v>6</v>
      </c>
      <c r="D29" s="68" t="s">
        <v>100</v>
      </c>
      <c r="E29" s="68">
        <v>2</v>
      </c>
      <c r="F29" s="81" t="e">
        <f>((22-16)/E7)*100</f>
        <v>#VALUE!</v>
      </c>
      <c r="G29" s="82" t="e">
        <f>((18-16)/E7)*100</f>
        <v>#VALUE!</v>
      </c>
    </row>
    <row r="30" s="1" customFormat="1" spans="1:27">
      <c r="A30" s="84" t="s">
        <v>58</v>
      </c>
      <c r="B30" s="85" t="s">
        <v>83</v>
      </c>
      <c r="C30" s="85">
        <v>6</v>
      </c>
      <c r="D30" s="85" t="s">
        <v>87</v>
      </c>
      <c r="E30" s="85">
        <v>3</v>
      </c>
      <c r="F30" s="86" t="e">
        <f>((20-14)/E8)*100</f>
        <v>#VALUE!</v>
      </c>
      <c r="G30" s="87" t="e">
        <f>((17-14)/E8)*100</f>
        <v>#VALUE!</v>
      </c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A32" s="1" t="s">
        <v>137</v>
      </c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/>
      <c r="I33" s="22">
        <v>1</v>
      </c>
      <c r="J33" s="21"/>
      <c r="K33" s="91"/>
      <c r="L33" s="21"/>
      <c r="M33" s="22">
        <v>1</v>
      </c>
      <c r="N33" s="24"/>
      <c r="O33" s="23"/>
      <c r="Q33" s="22">
        <v>1</v>
      </c>
      <c r="R33" s="24"/>
      <c r="S33" s="23"/>
      <c r="U33" s="22">
        <v>1</v>
      </c>
      <c r="V33" s="24"/>
      <c r="W33" s="23"/>
      <c r="Y33" s="22">
        <v>1</v>
      </c>
      <c r="Z33" s="24"/>
      <c r="AA33" s="23"/>
    </row>
    <row r="34" s="1" customFormat="1" spans="7:27">
      <c r="G34" s="21"/>
      <c r="H34" s="21"/>
      <c r="I34" s="22">
        <v>2</v>
      </c>
      <c r="J34" s="21"/>
      <c r="K34" s="91"/>
      <c r="L34" s="21"/>
      <c r="M34" s="22">
        <v>2</v>
      </c>
      <c r="N34" s="24"/>
      <c r="O34" s="23"/>
      <c r="Q34" s="22">
        <v>2</v>
      </c>
      <c r="R34" s="24"/>
      <c r="S34" s="23"/>
      <c r="U34" s="22">
        <v>2</v>
      </c>
      <c r="V34" s="24"/>
      <c r="W34" s="23"/>
      <c r="Y34" s="22">
        <v>2</v>
      </c>
      <c r="Z34" s="24"/>
      <c r="AA34" s="23"/>
    </row>
    <row r="35" s="1" customFormat="1" spans="7:27">
      <c r="G35" s="21"/>
      <c r="H35" s="21"/>
      <c r="I35" s="22">
        <v>3</v>
      </c>
      <c r="J35" s="21"/>
      <c r="K35" s="91"/>
      <c r="L35" s="21"/>
      <c r="M35" s="22">
        <v>3</v>
      </c>
      <c r="N35" s="24"/>
      <c r="O35" s="23"/>
      <c r="Q35" s="22">
        <v>3</v>
      </c>
      <c r="R35" s="24"/>
      <c r="S35" s="23"/>
      <c r="U35" s="22">
        <v>3</v>
      </c>
      <c r="V35" s="24"/>
      <c r="W35" s="23"/>
      <c r="Y35" s="22">
        <v>3</v>
      </c>
      <c r="Z35" s="24"/>
      <c r="AA35" s="23"/>
    </row>
    <row r="36" s="1" customFormat="1" spans="7:27">
      <c r="G36" s="21"/>
      <c r="H36" s="21"/>
      <c r="I36" s="22">
        <v>4</v>
      </c>
      <c r="J36" s="21"/>
      <c r="K36" s="91"/>
      <c r="L36" s="21"/>
      <c r="M36" s="22">
        <v>4</v>
      </c>
      <c r="N36" s="24"/>
      <c r="O36" s="23"/>
      <c r="Q36" s="22">
        <v>4</v>
      </c>
      <c r="R36" s="24"/>
      <c r="S36" s="23"/>
      <c r="U36" s="22">
        <v>4</v>
      </c>
      <c r="V36" s="24"/>
      <c r="W36" s="23"/>
      <c r="Y36" s="22">
        <v>4</v>
      </c>
      <c r="Z36" s="24"/>
      <c r="AA36" s="23"/>
    </row>
    <row r="37" s="1" customFormat="1" spans="7:27">
      <c r="G37" s="21"/>
      <c r="H37" s="21"/>
      <c r="I37" s="22">
        <v>5</v>
      </c>
      <c r="J37" s="21"/>
      <c r="K37" s="91"/>
      <c r="L37" s="21"/>
      <c r="M37" s="22">
        <v>5</v>
      </c>
      <c r="N37" s="24"/>
      <c r="O37" s="23"/>
      <c r="Q37" s="22">
        <v>5</v>
      </c>
      <c r="R37" s="24"/>
      <c r="S37" s="23"/>
      <c r="U37" s="22">
        <v>5</v>
      </c>
      <c r="V37" s="24"/>
      <c r="W37" s="23"/>
      <c r="Y37" s="22">
        <v>5</v>
      </c>
      <c r="Z37" s="24"/>
      <c r="AA37" s="23"/>
    </row>
    <row r="38" s="1" customFormat="1" spans="7:27">
      <c r="G38" s="21"/>
      <c r="H38" s="21"/>
      <c r="I38" s="22">
        <v>6</v>
      </c>
      <c r="J38" s="21"/>
      <c r="K38" s="91"/>
      <c r="L38" s="21"/>
      <c r="M38" s="22">
        <v>6</v>
      </c>
      <c r="N38" s="24"/>
      <c r="O38" s="23"/>
      <c r="Q38" s="22">
        <v>6</v>
      </c>
      <c r="R38" s="24"/>
      <c r="S38" s="23"/>
      <c r="U38" s="22">
        <v>6</v>
      </c>
      <c r="V38" s="24"/>
      <c r="W38" s="23"/>
      <c r="Y38" s="22">
        <v>6</v>
      </c>
      <c r="Z38" s="24"/>
      <c r="AA38" s="23"/>
    </row>
    <row r="39" s="1" customFormat="1" spans="7:27">
      <c r="G39" s="21"/>
      <c r="H39" s="21"/>
      <c r="I39" s="22">
        <v>7</v>
      </c>
      <c r="J39" s="21"/>
      <c r="K39" s="91"/>
      <c r="L39" s="21"/>
      <c r="M39" s="22">
        <v>7</v>
      </c>
      <c r="N39" s="24"/>
      <c r="O39" s="23"/>
      <c r="Q39" s="22">
        <v>7</v>
      </c>
      <c r="R39" s="24"/>
      <c r="S39" s="23"/>
      <c r="U39" s="22">
        <v>7</v>
      </c>
      <c r="V39" s="24"/>
      <c r="W39" s="23"/>
      <c r="Y39" s="22">
        <v>7</v>
      </c>
      <c r="Z39" s="24"/>
      <c r="AA39" s="23"/>
    </row>
    <row r="40" s="1" customFormat="1" spans="7:27">
      <c r="G40" s="21"/>
      <c r="H40" s="21"/>
      <c r="I40" s="22">
        <v>8</v>
      </c>
      <c r="J40" s="21"/>
      <c r="K40" s="91"/>
      <c r="L40" s="21"/>
      <c r="M40" s="22">
        <v>8</v>
      </c>
      <c r="N40" s="24"/>
      <c r="O40" s="23"/>
      <c r="Q40" s="22">
        <v>8</v>
      </c>
      <c r="R40" s="24"/>
      <c r="S40" s="23"/>
      <c r="U40" s="22">
        <v>8</v>
      </c>
      <c r="V40" s="24"/>
      <c r="W40" s="23"/>
      <c r="Y40" s="22">
        <v>8</v>
      </c>
      <c r="Z40" s="24"/>
      <c r="AA40" s="23"/>
    </row>
    <row r="41" s="1" customFormat="1" spans="7:27">
      <c r="G41" s="21"/>
      <c r="H41" s="21"/>
      <c r="I41" s="22">
        <v>9</v>
      </c>
      <c r="J41" s="21"/>
      <c r="K41" s="91"/>
      <c r="L41" s="21"/>
      <c r="M41" s="22">
        <v>9</v>
      </c>
      <c r="N41" s="24"/>
      <c r="O41" s="23"/>
      <c r="Q41" s="22">
        <v>9</v>
      </c>
      <c r="R41" s="24"/>
      <c r="S41" s="23"/>
      <c r="U41" s="22">
        <v>9</v>
      </c>
      <c r="V41" s="24"/>
      <c r="W41" s="23"/>
      <c r="Y41" s="22">
        <v>9</v>
      </c>
      <c r="Z41" s="24"/>
      <c r="AA41" s="23"/>
    </row>
    <row r="42" s="1" customFormat="1" spans="7:27">
      <c r="G42" s="21"/>
      <c r="H42" s="21"/>
      <c r="I42" s="22">
        <v>10</v>
      </c>
      <c r="J42" s="21"/>
      <c r="K42" s="91"/>
      <c r="L42" s="21"/>
      <c r="M42" s="22">
        <v>10</v>
      </c>
      <c r="N42" s="24"/>
      <c r="O42" s="23"/>
      <c r="Q42" s="22">
        <v>10</v>
      </c>
      <c r="R42" s="24"/>
      <c r="S42" s="23"/>
      <c r="U42" s="22">
        <v>10</v>
      </c>
      <c r="V42" s="24"/>
      <c r="W42" s="23"/>
      <c r="Y42" s="52">
        <v>10</v>
      </c>
      <c r="Z42" s="53"/>
      <c r="AA42" s="54"/>
    </row>
    <row r="43" s="1" customFormat="1" spans="7:27">
      <c r="G43" s="21"/>
      <c r="H43" s="21"/>
      <c r="I43" s="22">
        <v>11</v>
      </c>
      <c r="J43" s="21"/>
      <c r="K43" s="91"/>
      <c r="L43" s="21"/>
      <c r="M43" s="22">
        <v>11</v>
      </c>
      <c r="N43" s="24"/>
      <c r="O43" s="23"/>
      <c r="Q43" s="22">
        <v>11</v>
      </c>
      <c r="R43" s="24"/>
      <c r="S43" s="23"/>
      <c r="U43" s="22">
        <v>11</v>
      </c>
      <c r="V43" s="24"/>
      <c r="W43" s="23"/>
      <c r="AA43" t="str">
        <f>IF(COUNT(AA33:AA42)=0,"",AVERAGE(AA33:AA42))</f>
        <v/>
      </c>
    </row>
    <row r="44" s="1" customFormat="1" spans="7:27">
      <c r="G44" s="21"/>
      <c r="H44" s="21"/>
      <c r="I44" s="22">
        <v>12</v>
      </c>
      <c r="J44" s="21"/>
      <c r="K44" s="91"/>
      <c r="L44" s="21"/>
      <c r="M44" s="22">
        <v>12</v>
      </c>
      <c r="N44" s="24"/>
      <c r="O44" s="23"/>
      <c r="Q44" s="22">
        <v>12</v>
      </c>
      <c r="R44" s="24"/>
      <c r="S44" s="23"/>
      <c r="U44" s="22">
        <v>12</v>
      </c>
      <c r="V44" s="24"/>
      <c r="W44" s="23"/>
      <c r="Y44" s="88" t="s">
        <v>69</v>
      </c>
      <c r="Z44" s="92"/>
      <c r="AA44" s="93"/>
    </row>
    <row r="45" s="1" customFormat="1" ht="28.5" spans="7:27">
      <c r="G45" s="21"/>
      <c r="H45" s="21"/>
      <c r="I45" s="22">
        <v>13</v>
      </c>
      <c r="J45" s="21"/>
      <c r="K45" s="91"/>
      <c r="L45" s="21"/>
      <c r="M45" s="22">
        <v>13</v>
      </c>
      <c r="N45" s="24"/>
      <c r="O45" s="23"/>
      <c r="Q45" s="22">
        <v>13</v>
      </c>
      <c r="R45" s="24"/>
      <c r="S45" s="23"/>
      <c r="U45" s="22">
        <v>13</v>
      </c>
      <c r="V45" s="24"/>
      <c r="W45" s="23"/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/>
      <c r="K46" s="91"/>
      <c r="L46" s="21"/>
      <c r="M46" s="22">
        <v>14</v>
      </c>
      <c r="N46" s="24"/>
      <c r="O46" s="23"/>
      <c r="Q46" s="22">
        <v>14</v>
      </c>
      <c r="R46" s="24"/>
      <c r="S46" s="23"/>
      <c r="U46" s="22">
        <v>14</v>
      </c>
      <c r="V46" s="24"/>
      <c r="W46" s="23"/>
      <c r="Y46" s="22">
        <v>1</v>
      </c>
      <c r="Z46" s="24"/>
      <c r="AA46" s="23"/>
    </row>
    <row r="47" s="1" customFormat="1" spans="7:27">
      <c r="G47" s="21"/>
      <c r="H47" s="21"/>
      <c r="I47" s="22">
        <v>15</v>
      </c>
      <c r="J47" s="21"/>
      <c r="K47" s="91"/>
      <c r="L47" s="21"/>
      <c r="M47" s="22">
        <v>15</v>
      </c>
      <c r="N47" s="24"/>
      <c r="O47" s="23"/>
      <c r="Q47" s="22">
        <v>15</v>
      </c>
      <c r="R47" s="24"/>
      <c r="S47" s="23"/>
      <c r="U47" s="22">
        <v>15</v>
      </c>
      <c r="V47" s="24"/>
      <c r="W47" s="23"/>
      <c r="Y47" s="22">
        <v>2</v>
      </c>
      <c r="Z47" s="24"/>
      <c r="AA47" s="23"/>
    </row>
    <row r="48" s="1" customFormat="1" spans="7:27">
      <c r="G48" s="21"/>
      <c r="H48" s="21"/>
      <c r="I48" s="22">
        <v>16</v>
      </c>
      <c r="J48" s="21"/>
      <c r="K48" s="91"/>
      <c r="L48" s="21"/>
      <c r="M48" s="22">
        <v>16</v>
      </c>
      <c r="N48" s="24"/>
      <c r="O48" s="23"/>
      <c r="Q48" s="22">
        <v>16</v>
      </c>
      <c r="R48" s="24"/>
      <c r="S48" s="23"/>
      <c r="U48" s="22">
        <v>16</v>
      </c>
      <c r="V48" s="24"/>
      <c r="W48" s="23"/>
      <c r="Y48" s="22">
        <v>3</v>
      </c>
      <c r="Z48" s="24"/>
      <c r="AA48" s="23"/>
    </row>
    <row r="49" s="1" customFormat="1" spans="7:27">
      <c r="G49" s="21"/>
      <c r="H49" s="21"/>
      <c r="I49" s="22">
        <v>17</v>
      </c>
      <c r="J49" s="21"/>
      <c r="K49" s="91"/>
      <c r="L49" s="21"/>
      <c r="M49" s="22">
        <v>17</v>
      </c>
      <c r="N49" s="24"/>
      <c r="O49" s="23"/>
      <c r="Q49" s="22">
        <v>17</v>
      </c>
      <c r="R49" s="24"/>
      <c r="S49" s="23"/>
      <c r="U49" s="22">
        <v>17</v>
      </c>
      <c r="V49" s="24"/>
      <c r="W49" s="23"/>
      <c r="Y49" s="22">
        <v>4</v>
      </c>
      <c r="Z49" s="24"/>
      <c r="AA49" s="23"/>
    </row>
    <row r="50" s="1" customFormat="1" spans="7:27">
      <c r="G50" s="21"/>
      <c r="H50" s="21"/>
      <c r="I50" s="22">
        <v>18</v>
      </c>
      <c r="J50" s="21"/>
      <c r="K50" s="91"/>
      <c r="L50" s="21"/>
      <c r="M50" s="22">
        <v>18</v>
      </c>
      <c r="N50" s="24"/>
      <c r="O50" s="23"/>
      <c r="Q50" s="22">
        <v>18</v>
      </c>
      <c r="R50" s="24"/>
      <c r="S50" s="23"/>
      <c r="U50" s="22">
        <v>18</v>
      </c>
      <c r="V50" s="24"/>
      <c r="W50" s="23"/>
      <c r="Y50" s="22">
        <v>5</v>
      </c>
      <c r="Z50" s="24"/>
      <c r="AA50" s="23"/>
    </row>
    <row r="51" s="1" customFormat="1" spans="7:27">
      <c r="G51" s="21"/>
      <c r="H51" s="21"/>
      <c r="I51" s="22">
        <v>19</v>
      </c>
      <c r="J51" s="21"/>
      <c r="K51" s="91"/>
      <c r="L51" s="21"/>
      <c r="M51" s="22">
        <v>19</v>
      </c>
      <c r="N51" s="24"/>
      <c r="O51" s="23"/>
      <c r="Q51" s="22">
        <v>19</v>
      </c>
      <c r="R51" s="24"/>
      <c r="S51" s="23"/>
      <c r="U51" s="22">
        <v>19</v>
      </c>
      <c r="V51" s="24"/>
      <c r="W51" s="23"/>
      <c r="Y51" s="22">
        <v>6</v>
      </c>
      <c r="Z51" s="24"/>
      <c r="AA51" s="23"/>
    </row>
    <row r="52" s="1" customFormat="1" spans="7:27">
      <c r="G52" s="21"/>
      <c r="H52" s="21"/>
      <c r="I52" s="52">
        <v>20</v>
      </c>
      <c r="J52" s="74"/>
      <c r="K52" s="94"/>
      <c r="L52"/>
      <c r="M52" s="52">
        <v>20</v>
      </c>
      <c r="N52" s="53"/>
      <c r="O52" s="54"/>
      <c r="Q52" s="52">
        <v>20</v>
      </c>
      <c r="R52" s="53"/>
      <c r="S52" s="54"/>
      <c r="U52" s="52">
        <v>20</v>
      </c>
      <c r="V52" s="53"/>
      <c r="W52" s="54"/>
      <c r="Y52" s="22">
        <v>7</v>
      </c>
      <c r="Z52" s="24"/>
      <c r="AA52" s="23"/>
    </row>
    <row r="53" s="1" customFormat="1" spans="7:27">
      <c r="K53" s="95" t="str">
        <f>IF(COUNT(K33:K52)=0,"",AVERAGE(K33:K52))</f>
        <v/>
      </c>
      <c r="L53" s="95"/>
      <c r="M53" s="95"/>
      <c r="N53" s="95"/>
      <c r="O53" s="95" t="str">
        <f>IF(COUNT(O33:O52)=0,"",AVERAGE(O33:O52))</f>
        <v/>
      </c>
      <c r="P53" s="95"/>
      <c r="Q53" s="95"/>
      <c r="R53" s="95"/>
      <c r="S53" s="95" t="str">
        <f>IF(COUNT(S33:S52)=0,"",AVERAGE(S33:S52))</f>
        <v/>
      </c>
      <c r="T53" s="95"/>
      <c r="U53" s="95"/>
      <c r="V53" s="95"/>
      <c r="W53" s="95" t="str">
        <f>IF(COUNT(W33:W52)=0,"",AVERAGE(W33:W52))</f>
        <v/>
      </c>
      <c r="Y53" s="22">
        <v>8</v>
      </c>
      <c r="Z53" s="24"/>
      <c r="AA53" s="23"/>
    </row>
    <row r="54" s="1" customFormat="1" spans="7:27">
      <c r="Y54" s="22">
        <v>9</v>
      </c>
      <c r="Z54" s="24"/>
      <c r="AA54" s="23"/>
    </row>
    <row r="55" s="1" customFormat="1" spans="7:27">
      <c r="Y55" s="52">
        <v>10</v>
      </c>
      <c r="Z55" s="53"/>
      <c r="AA55" s="54"/>
    </row>
    <row r="56" s="1" customFormat="1" spans="7:27">
      <c r="AA56" t="str">
        <f>IF(COUNT(AA46:AA55)=0,"",AVERAGE(AA46:AA55))</f>
        <v/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/>
      <c r="K61" s="91"/>
      <c r="L61" s="21"/>
      <c r="M61" s="22">
        <v>1</v>
      </c>
      <c r="N61" s="24"/>
      <c r="O61" s="23"/>
      <c r="Q61" s="22">
        <v>1</v>
      </c>
      <c r="R61" s="24"/>
      <c r="S61" s="23"/>
      <c r="U61" s="22">
        <v>1</v>
      </c>
      <c r="V61" s="24"/>
      <c r="W61" s="23"/>
      <c r="Y61" s="22">
        <v>1</v>
      </c>
      <c r="Z61" s="24"/>
      <c r="AA61" s="23"/>
    </row>
    <row r="62" s="1" customFormat="1" spans="7:27">
      <c r="G62" s="21"/>
      <c r="H62" s="21"/>
      <c r="I62" s="22">
        <v>2</v>
      </c>
      <c r="J62" s="21"/>
      <c r="K62" s="91"/>
      <c r="L62" s="21"/>
      <c r="M62" s="22">
        <v>2</v>
      </c>
      <c r="N62" s="24"/>
      <c r="O62" s="23"/>
      <c r="Q62" s="22">
        <v>2</v>
      </c>
      <c r="R62" s="24"/>
      <c r="S62" s="23"/>
      <c r="U62" s="22">
        <v>2</v>
      </c>
      <c r="V62" s="24"/>
      <c r="W62" s="23"/>
      <c r="Y62" s="22">
        <v>2</v>
      </c>
      <c r="Z62" s="24"/>
      <c r="AA62" s="23"/>
    </row>
    <row r="63" s="1" customFormat="1" spans="7:27">
      <c r="G63" s="21"/>
      <c r="H63" s="21"/>
      <c r="I63" s="22">
        <v>3</v>
      </c>
      <c r="J63" s="21"/>
      <c r="K63" s="91"/>
      <c r="L63" s="21"/>
      <c r="M63" s="22">
        <v>3</v>
      </c>
      <c r="N63" s="24"/>
      <c r="O63" s="23"/>
      <c r="Q63" s="22">
        <v>3</v>
      </c>
      <c r="R63" s="24"/>
      <c r="S63" s="23"/>
      <c r="U63" s="22">
        <v>3</v>
      </c>
      <c r="V63" s="24"/>
      <c r="W63" s="23"/>
      <c r="Y63" s="22">
        <v>3</v>
      </c>
      <c r="Z63" s="24"/>
      <c r="AA63" s="23"/>
    </row>
    <row r="64" s="1" customFormat="1" spans="7:27">
      <c r="G64" s="21"/>
      <c r="H64" s="21"/>
      <c r="I64" s="22">
        <v>4</v>
      </c>
      <c r="J64" s="21"/>
      <c r="K64" s="91"/>
      <c r="L64" s="21"/>
      <c r="M64" s="22">
        <v>4</v>
      </c>
      <c r="N64" s="24"/>
      <c r="O64" s="23"/>
      <c r="Q64" s="22">
        <v>4</v>
      </c>
      <c r="R64" s="24"/>
      <c r="S64" s="23"/>
      <c r="U64" s="22">
        <v>4</v>
      </c>
      <c r="V64" s="24"/>
      <c r="W64" s="23"/>
      <c r="Y64" s="22">
        <v>4</v>
      </c>
      <c r="Z64" s="24"/>
      <c r="AA64" s="23"/>
    </row>
    <row r="65" s="1" customFormat="1" spans="7:27">
      <c r="G65" s="21"/>
      <c r="H65" s="21"/>
      <c r="I65" s="22">
        <v>5</v>
      </c>
      <c r="J65" s="21"/>
      <c r="K65" s="91"/>
      <c r="L65" s="21"/>
      <c r="M65" s="22">
        <v>5</v>
      </c>
      <c r="N65" s="24"/>
      <c r="O65" s="23"/>
      <c r="Q65" s="22">
        <v>5</v>
      </c>
      <c r="R65" s="24"/>
      <c r="S65" s="23"/>
      <c r="U65" s="22">
        <v>5</v>
      </c>
      <c r="V65" s="24"/>
      <c r="W65" s="23"/>
      <c r="Y65" s="22">
        <v>5</v>
      </c>
      <c r="Z65" s="24"/>
      <c r="AA65" s="23"/>
    </row>
    <row r="66" s="1" customFormat="1" spans="7:27">
      <c r="G66" s="21"/>
      <c r="H66" s="21"/>
      <c r="I66" s="22">
        <v>6</v>
      </c>
      <c r="J66" s="21"/>
      <c r="K66" s="91"/>
      <c r="L66" s="21"/>
      <c r="M66" s="22">
        <v>6</v>
      </c>
      <c r="N66" s="24"/>
      <c r="O66" s="23"/>
      <c r="Q66" s="22">
        <v>6</v>
      </c>
      <c r="R66" s="24"/>
      <c r="S66" s="23"/>
      <c r="U66" s="22">
        <v>6</v>
      </c>
      <c r="V66" s="24"/>
      <c r="W66" s="23"/>
      <c r="Y66" s="22">
        <v>6</v>
      </c>
      <c r="Z66" s="24"/>
      <c r="AA66" s="23"/>
    </row>
    <row r="67" s="1" customFormat="1" spans="7:27">
      <c r="G67" s="21"/>
      <c r="H67" s="21"/>
      <c r="I67" s="22">
        <v>7</v>
      </c>
      <c r="J67" s="21"/>
      <c r="K67" s="91"/>
      <c r="L67" s="21"/>
      <c r="M67" s="22">
        <v>7</v>
      </c>
      <c r="N67" s="24"/>
      <c r="O67" s="23"/>
      <c r="Q67" s="22">
        <v>7</v>
      </c>
      <c r="R67" s="24"/>
      <c r="S67" s="23"/>
      <c r="U67" s="22">
        <v>7</v>
      </c>
      <c r="V67" s="24"/>
      <c r="W67" s="23"/>
      <c r="Y67" s="22">
        <v>7</v>
      </c>
      <c r="Z67" s="24"/>
      <c r="AA67" s="23"/>
    </row>
    <row r="68" s="1" customFormat="1" spans="7:27">
      <c r="G68" s="21"/>
      <c r="H68" s="21"/>
      <c r="I68" s="22">
        <v>8</v>
      </c>
      <c r="J68" s="21"/>
      <c r="K68" s="91"/>
      <c r="L68" s="21"/>
      <c r="M68" s="22">
        <v>8</v>
      </c>
      <c r="N68" s="24"/>
      <c r="O68" s="23"/>
      <c r="Q68" s="22">
        <v>8</v>
      </c>
      <c r="R68" s="24"/>
      <c r="S68" s="68"/>
      <c r="U68" s="22">
        <v>8</v>
      </c>
      <c r="V68" s="24"/>
      <c r="W68" s="23"/>
      <c r="Y68" s="22">
        <v>8</v>
      </c>
      <c r="Z68" s="24"/>
      <c r="AA68" s="23"/>
    </row>
    <row r="69" s="1" customFormat="1" spans="7:27">
      <c r="G69" s="21"/>
      <c r="H69" s="21"/>
      <c r="I69" s="22">
        <v>9</v>
      </c>
      <c r="J69" s="21"/>
      <c r="K69" s="91"/>
      <c r="L69" s="21"/>
      <c r="M69" s="22">
        <v>9</v>
      </c>
      <c r="N69" s="24"/>
      <c r="O69" s="23"/>
      <c r="Q69" s="22">
        <v>9</v>
      </c>
      <c r="R69" s="24"/>
      <c r="S69" s="68"/>
      <c r="U69" s="22">
        <v>9</v>
      </c>
      <c r="V69" s="24"/>
      <c r="W69" s="23"/>
      <c r="Y69" s="22">
        <v>9</v>
      </c>
      <c r="Z69" s="24"/>
      <c r="AA69" s="23"/>
    </row>
    <row r="70" s="1" customFormat="1" spans="7:27">
      <c r="G70" s="21"/>
      <c r="H70" s="21"/>
      <c r="I70" s="22">
        <v>10</v>
      </c>
      <c r="J70" s="21"/>
      <c r="K70" s="91"/>
      <c r="L70" s="21"/>
      <c r="M70" s="22">
        <v>10</v>
      </c>
      <c r="N70" s="24"/>
      <c r="O70" s="23"/>
      <c r="Q70" s="22">
        <v>10</v>
      </c>
      <c r="R70" s="24"/>
      <c r="S70" s="68"/>
      <c r="U70" s="22">
        <v>10</v>
      </c>
      <c r="V70" s="24"/>
      <c r="W70" s="23"/>
      <c r="Y70" s="52">
        <v>10</v>
      </c>
      <c r="Z70" s="53"/>
      <c r="AA70" s="54"/>
    </row>
    <row r="71" s="1" customFormat="1" spans="7:27">
      <c r="G71" s="21"/>
      <c r="H71" s="21"/>
      <c r="I71" s="22">
        <v>11</v>
      </c>
      <c r="J71" s="21"/>
      <c r="K71" s="91"/>
      <c r="L71" s="21"/>
      <c r="M71" s="22">
        <v>11</v>
      </c>
      <c r="N71" s="24"/>
      <c r="O71" s="23"/>
      <c r="Q71" s="22">
        <v>11</v>
      </c>
      <c r="R71" s="24"/>
      <c r="S71" s="68"/>
      <c r="U71" s="22">
        <v>11</v>
      </c>
      <c r="V71" s="24"/>
      <c r="W71" s="23"/>
      <c r="AA71" t="str">
        <f>IF(COUNT(AA61:AA70)=0,"",AVERAGE(AA61:AA70))</f>
        <v/>
      </c>
    </row>
    <row r="72" s="1" customFormat="1" spans="7:27">
      <c r="G72" s="21"/>
      <c r="H72" s="21"/>
      <c r="I72" s="22">
        <v>12</v>
      </c>
      <c r="J72" s="21"/>
      <c r="K72" s="91"/>
      <c r="L72" s="21"/>
      <c r="M72" s="22">
        <v>12</v>
      </c>
      <c r="N72" s="24"/>
      <c r="O72" s="23"/>
      <c r="Q72" s="22">
        <v>12</v>
      </c>
      <c r="R72" s="24"/>
      <c r="S72" s="68"/>
      <c r="U72" s="22">
        <v>12</v>
      </c>
      <c r="V72" s="24"/>
      <c r="W72" s="23"/>
      <c r="Y72" s="88" t="s">
        <v>69</v>
      </c>
      <c r="Z72" s="92"/>
      <c r="AA72" s="93"/>
    </row>
    <row r="73" s="1" customFormat="1" ht="28.5" spans="7:27">
      <c r="G73" s="21"/>
      <c r="H73" s="21"/>
      <c r="I73" s="22">
        <v>13</v>
      </c>
      <c r="J73" s="21"/>
      <c r="K73" s="91"/>
      <c r="L73" s="21"/>
      <c r="M73" s="22">
        <v>13</v>
      </c>
      <c r="N73" s="24"/>
      <c r="O73" s="23"/>
      <c r="Q73" s="22">
        <v>13</v>
      </c>
      <c r="R73" s="24"/>
      <c r="S73" s="68"/>
      <c r="U73" s="22">
        <v>13</v>
      </c>
      <c r="V73" s="24"/>
      <c r="W73" s="23"/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/>
      <c r="I74" s="22">
        <v>14</v>
      </c>
      <c r="J74" s="21"/>
      <c r="K74" s="91"/>
      <c r="L74" s="21"/>
      <c r="M74" s="22">
        <v>14</v>
      </c>
      <c r="N74" s="24"/>
      <c r="O74" s="23"/>
      <c r="Q74" s="22">
        <v>14</v>
      </c>
      <c r="R74" s="24"/>
      <c r="S74" s="68"/>
      <c r="U74" s="22">
        <v>14</v>
      </c>
      <c r="V74" s="24"/>
      <c r="W74" s="23"/>
      <c r="Y74" s="22">
        <v>1</v>
      </c>
      <c r="Z74" s="24"/>
      <c r="AA74" s="23"/>
    </row>
    <row r="75" s="1" customFormat="1" spans="7:27">
      <c r="G75" s="21"/>
      <c r="H75" s="21"/>
      <c r="I75" s="22">
        <v>15</v>
      </c>
      <c r="J75" s="21"/>
      <c r="K75" s="91"/>
      <c r="L75" s="21"/>
      <c r="M75" s="22">
        <v>15</v>
      </c>
      <c r="N75" s="24"/>
      <c r="O75" s="23"/>
      <c r="Q75" s="22">
        <v>15</v>
      </c>
      <c r="R75" s="24"/>
      <c r="S75" s="68"/>
      <c r="U75" s="22">
        <v>15</v>
      </c>
      <c r="V75" s="24"/>
      <c r="W75" s="23"/>
      <c r="Y75" s="22">
        <v>2</v>
      </c>
      <c r="Z75" s="24"/>
      <c r="AA75" s="23"/>
    </row>
    <row r="76" s="1" customFormat="1" spans="7:27">
      <c r="G76" s="21"/>
      <c r="H76" s="21"/>
      <c r="I76" s="22">
        <v>16</v>
      </c>
      <c r="J76" s="21"/>
      <c r="K76" s="91"/>
      <c r="L76" s="21"/>
      <c r="M76" s="22">
        <v>16</v>
      </c>
      <c r="N76" s="24"/>
      <c r="O76" s="23"/>
      <c r="Q76" s="22">
        <v>16</v>
      </c>
      <c r="R76" s="24"/>
      <c r="S76" s="23"/>
      <c r="U76" s="22">
        <v>16</v>
      </c>
      <c r="V76" s="24"/>
      <c r="W76" s="23"/>
      <c r="Y76" s="22">
        <v>3</v>
      </c>
      <c r="Z76" s="24"/>
      <c r="AA76" s="23"/>
    </row>
    <row r="77" s="1" customFormat="1" spans="7:27">
      <c r="G77" s="21"/>
      <c r="H77" s="21"/>
      <c r="I77" s="22">
        <v>17</v>
      </c>
      <c r="J77" s="21"/>
      <c r="K77" s="91"/>
      <c r="L77" s="21"/>
      <c r="M77" s="22">
        <v>17</v>
      </c>
      <c r="N77" s="24"/>
      <c r="O77" s="23"/>
      <c r="Q77" s="22">
        <v>17</v>
      </c>
      <c r="R77" s="24"/>
      <c r="S77" s="23"/>
      <c r="U77" s="22">
        <v>17</v>
      </c>
      <c r="V77" s="24"/>
      <c r="W77" s="23"/>
      <c r="Y77" s="22">
        <v>4</v>
      </c>
      <c r="Z77" s="24"/>
      <c r="AA77" s="23"/>
    </row>
    <row r="78" s="1" customFormat="1" spans="7:27">
      <c r="G78" s="21"/>
      <c r="H78" s="21"/>
      <c r="I78" s="22">
        <v>18</v>
      </c>
      <c r="J78" s="21"/>
      <c r="K78" s="91"/>
      <c r="L78" s="21"/>
      <c r="M78" s="22">
        <v>18</v>
      </c>
      <c r="N78" s="24"/>
      <c r="O78" s="23"/>
      <c r="Q78" s="22">
        <v>18</v>
      </c>
      <c r="R78" s="24"/>
      <c r="S78" s="23"/>
      <c r="U78" s="22">
        <v>18</v>
      </c>
      <c r="V78" s="24"/>
      <c r="W78" s="23"/>
      <c r="Y78" s="22">
        <v>5</v>
      </c>
      <c r="Z78" s="24"/>
      <c r="AA78" s="23"/>
    </row>
    <row r="79" s="1" customFormat="1" spans="7:27">
      <c r="G79" s="21"/>
      <c r="H79" s="21"/>
      <c r="I79" s="22">
        <v>19</v>
      </c>
      <c r="J79" s="21"/>
      <c r="K79" s="91"/>
      <c r="L79" s="21"/>
      <c r="M79" s="22">
        <v>19</v>
      </c>
      <c r="N79" s="24"/>
      <c r="O79" s="23"/>
      <c r="Q79" s="22">
        <v>19</v>
      </c>
      <c r="R79" s="24"/>
      <c r="S79" s="23"/>
      <c r="U79" s="22">
        <v>19</v>
      </c>
      <c r="V79" s="24"/>
      <c r="W79" s="23"/>
      <c r="Y79" s="22">
        <v>6</v>
      </c>
      <c r="Z79" s="24"/>
      <c r="AA79" s="23"/>
    </row>
    <row r="80" s="1" customFormat="1" spans="7:27">
      <c r="G80" s="21"/>
      <c r="H80" s="21"/>
      <c r="I80" s="52">
        <v>20</v>
      </c>
      <c r="J80" s="74"/>
      <c r="K80" s="94"/>
      <c r="L80"/>
      <c r="M80" s="52">
        <v>20</v>
      </c>
      <c r="N80" s="53"/>
      <c r="O80" s="54"/>
      <c r="Q80" s="52">
        <v>20</v>
      </c>
      <c r="R80" s="53"/>
      <c r="S80" s="54"/>
      <c r="U80" s="52">
        <v>20</v>
      </c>
      <c r="V80" s="53"/>
      <c r="W80" s="54"/>
      <c r="Y80" s="22">
        <v>7</v>
      </c>
      <c r="Z80" s="24"/>
      <c r="AA80" s="23"/>
    </row>
    <row r="81" s="1" customFormat="1" spans="7:27">
      <c r="K81" s="95" t="str">
        <f>IF(COUNT(K61:K80)=0,"",AVERAGE(K61:K80))</f>
        <v/>
      </c>
      <c r="L81" s="95"/>
      <c r="M81" s="95"/>
      <c r="N81" s="95"/>
      <c r="O81" s="95" t="str">
        <f>IF(COUNT(O61:O80)=0,"",AVERAGE(O61:O80))</f>
        <v/>
      </c>
      <c r="P81" s="95"/>
      <c r="Q81" s="95"/>
      <c r="R81" s="95"/>
      <c r="S81" s="95" t="str">
        <f>IF(COUNT(S61:S80)=0,"",AVERAGE(S61:S80))</f>
        <v/>
      </c>
      <c r="T81" s="95"/>
      <c r="U81" s="95"/>
      <c r="V81" s="95"/>
      <c r="W81" s="95" t="str">
        <f>IF(COUNT(W61:W80)=0,"",AVERAGE(W61:W80))</f>
        <v/>
      </c>
      <c r="Y81" s="22">
        <v>8</v>
      </c>
      <c r="Z81" s="24"/>
      <c r="AA81" s="23"/>
    </row>
    <row r="82" s="1" customFormat="1" spans="7:27">
      <c r="Y82" s="22">
        <v>9</v>
      </c>
      <c r="Z82" s="24"/>
      <c r="AA82" s="23"/>
    </row>
    <row r="83" s="1" customFormat="1" spans="7:27">
      <c r="Y83" s="52">
        <v>10</v>
      </c>
      <c r="Z83" s="53"/>
      <c r="AA83" s="54"/>
    </row>
    <row r="84" s="1" customFormat="1" spans="7:27">
      <c r="AA84" t="str">
        <f>IF(COUNT(AA74:AA83)=0,"",AVERAGE(AA74:AA83))</f>
        <v/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/>
      <c r="K89" s="91"/>
      <c r="L89" s="21"/>
      <c r="M89" s="22">
        <v>1</v>
      </c>
      <c r="N89" s="24"/>
      <c r="O89" s="23"/>
      <c r="Q89" s="22">
        <v>1</v>
      </c>
      <c r="R89" s="24"/>
      <c r="S89" s="23"/>
      <c r="U89" s="22">
        <v>1</v>
      </c>
      <c r="V89" s="24"/>
      <c r="W89" s="23"/>
      <c r="Y89" s="22">
        <v>1</v>
      </c>
      <c r="Z89" s="24"/>
      <c r="AA89" s="23"/>
    </row>
    <row r="90" s="1" customFormat="1" spans="7:27">
      <c r="G90" s="21"/>
      <c r="H90" s="21"/>
      <c r="I90" s="22">
        <v>2</v>
      </c>
      <c r="J90" s="21"/>
      <c r="K90" s="91"/>
      <c r="L90" s="21"/>
      <c r="M90" s="22">
        <v>2</v>
      </c>
      <c r="N90" s="24"/>
      <c r="O90" s="23"/>
      <c r="Q90" s="22">
        <v>2</v>
      </c>
      <c r="R90" s="24"/>
      <c r="S90" s="23"/>
      <c r="U90" s="22">
        <v>2</v>
      </c>
      <c r="V90" s="24"/>
      <c r="W90" s="23"/>
      <c r="Y90" s="22">
        <v>2</v>
      </c>
      <c r="Z90" s="24"/>
      <c r="AA90" s="23"/>
    </row>
    <row r="91" s="1" customFormat="1" spans="7:27">
      <c r="G91" s="21"/>
      <c r="H91" s="21"/>
      <c r="I91" s="22">
        <v>3</v>
      </c>
      <c r="J91" s="21"/>
      <c r="K91" s="91"/>
      <c r="L91" s="21"/>
      <c r="M91" s="22">
        <v>3</v>
      </c>
      <c r="N91" s="24"/>
      <c r="O91" s="23"/>
      <c r="Q91" s="22">
        <v>3</v>
      </c>
      <c r="R91" s="24"/>
      <c r="S91" s="23"/>
      <c r="U91" s="22">
        <v>3</v>
      </c>
      <c r="V91" s="24"/>
      <c r="W91" s="23"/>
      <c r="Y91" s="22">
        <v>3</v>
      </c>
      <c r="Z91" s="24"/>
      <c r="AA91" s="23"/>
    </row>
    <row r="92" s="1" customFormat="1" spans="7:27">
      <c r="G92" s="21"/>
      <c r="H92" s="21"/>
      <c r="I92" s="22">
        <v>4</v>
      </c>
      <c r="J92" s="21"/>
      <c r="K92" s="91"/>
      <c r="L92" s="21"/>
      <c r="M92" s="22">
        <v>4</v>
      </c>
      <c r="N92" s="24"/>
      <c r="O92" s="23"/>
      <c r="Q92" s="22">
        <v>4</v>
      </c>
      <c r="R92" s="24"/>
      <c r="S92" s="23"/>
      <c r="U92" s="22">
        <v>4</v>
      </c>
      <c r="V92" s="24"/>
      <c r="W92" s="23"/>
      <c r="Y92" s="22">
        <v>4</v>
      </c>
      <c r="Z92" s="24"/>
      <c r="AA92" s="23"/>
    </row>
    <row r="93" s="1" customFormat="1" spans="7:27">
      <c r="G93" s="21"/>
      <c r="H93" s="21"/>
      <c r="I93" s="22">
        <v>5</v>
      </c>
      <c r="J93" s="21"/>
      <c r="K93" s="91"/>
      <c r="L93" s="21"/>
      <c r="M93" s="22">
        <v>5</v>
      </c>
      <c r="N93" s="24"/>
      <c r="O93" s="23"/>
      <c r="Q93" s="22">
        <v>5</v>
      </c>
      <c r="R93" s="24"/>
      <c r="S93" s="23"/>
      <c r="U93" s="22">
        <v>5</v>
      </c>
      <c r="V93" s="24"/>
      <c r="W93" s="23"/>
      <c r="Y93" s="22">
        <v>5</v>
      </c>
      <c r="Z93" s="24"/>
      <c r="AA93" s="23"/>
    </row>
    <row r="94" s="1" customFormat="1" spans="7:27">
      <c r="G94" s="21"/>
      <c r="H94" s="21"/>
      <c r="I94" s="22">
        <v>6</v>
      </c>
      <c r="J94" s="21"/>
      <c r="K94" s="91"/>
      <c r="L94" s="21"/>
      <c r="M94" s="22">
        <v>6</v>
      </c>
      <c r="N94" s="24"/>
      <c r="O94" s="23"/>
      <c r="Q94" s="22">
        <v>6</v>
      </c>
      <c r="R94" s="24"/>
      <c r="S94" s="23"/>
      <c r="U94" s="22">
        <v>6</v>
      </c>
      <c r="V94" s="24"/>
      <c r="W94" s="23"/>
      <c r="Y94" s="22">
        <v>6</v>
      </c>
      <c r="Z94" s="24"/>
      <c r="AA94" s="23"/>
    </row>
    <row r="95" s="1" customFormat="1" spans="7:27">
      <c r="G95" s="21"/>
      <c r="H95" s="21"/>
      <c r="I95" s="22">
        <v>7</v>
      </c>
      <c r="J95" s="21"/>
      <c r="K95" s="91"/>
      <c r="L95" s="21"/>
      <c r="M95" s="22">
        <v>7</v>
      </c>
      <c r="N95" s="24"/>
      <c r="O95" s="23"/>
      <c r="Q95" s="22">
        <v>7</v>
      </c>
      <c r="R95" s="24"/>
      <c r="S95" s="23"/>
      <c r="U95" s="22">
        <v>7</v>
      </c>
      <c r="V95" s="24"/>
      <c r="W95" s="23"/>
      <c r="Y95" s="22">
        <v>7</v>
      </c>
      <c r="Z95" s="24"/>
      <c r="AA95" s="23"/>
    </row>
    <row r="96" s="1" customFormat="1" spans="7:27">
      <c r="G96" s="21"/>
      <c r="H96" s="21"/>
      <c r="I96" s="22">
        <v>8</v>
      </c>
      <c r="J96" s="21"/>
      <c r="K96" s="91"/>
      <c r="L96" s="21"/>
      <c r="M96" s="22">
        <v>8</v>
      </c>
      <c r="N96" s="24"/>
      <c r="O96" s="23"/>
      <c r="Q96" s="22">
        <v>8</v>
      </c>
      <c r="R96" s="24"/>
      <c r="S96" s="23"/>
      <c r="U96" s="22">
        <v>8</v>
      </c>
      <c r="V96" s="24"/>
      <c r="W96" s="23"/>
      <c r="Y96" s="22">
        <v>8</v>
      </c>
      <c r="Z96" s="24"/>
      <c r="AA96" s="23"/>
    </row>
    <row r="97" s="1" customFormat="1" spans="7:27">
      <c r="G97" s="21"/>
      <c r="H97" s="21"/>
      <c r="I97" s="22">
        <v>9</v>
      </c>
      <c r="J97" s="21"/>
      <c r="K97" s="91"/>
      <c r="L97" s="21"/>
      <c r="M97" s="22">
        <v>9</v>
      </c>
      <c r="N97" s="24"/>
      <c r="O97" s="23"/>
      <c r="Q97" s="22">
        <v>9</v>
      </c>
      <c r="R97" s="24"/>
      <c r="S97" s="23"/>
      <c r="U97" s="22">
        <v>9</v>
      </c>
      <c r="V97" s="24"/>
      <c r="W97" s="23"/>
      <c r="Y97" s="22">
        <v>9</v>
      </c>
      <c r="Z97" s="24"/>
      <c r="AA97" s="23"/>
    </row>
    <row r="98" s="1" customFormat="1" spans="7:27">
      <c r="G98" s="21"/>
      <c r="H98" s="21"/>
      <c r="I98" s="22">
        <v>10</v>
      </c>
      <c r="J98" s="21"/>
      <c r="K98" s="91"/>
      <c r="L98" s="21"/>
      <c r="M98" s="22">
        <v>10</v>
      </c>
      <c r="N98" s="24"/>
      <c r="O98" s="23"/>
      <c r="Q98" s="22">
        <v>10</v>
      </c>
      <c r="R98" s="24"/>
      <c r="S98" s="23"/>
      <c r="U98" s="22">
        <v>10</v>
      </c>
      <c r="V98" s="24"/>
      <c r="W98" s="23"/>
      <c r="Y98" s="52">
        <v>10</v>
      </c>
      <c r="Z98" s="53"/>
      <c r="AA98" s="54"/>
    </row>
    <row r="99" s="1" customFormat="1" spans="7:27">
      <c r="G99" s="21"/>
      <c r="H99" s="21"/>
      <c r="I99" s="22">
        <v>11</v>
      </c>
      <c r="J99" s="21"/>
      <c r="K99" s="91"/>
      <c r="L99" s="21"/>
      <c r="M99" s="22">
        <v>11</v>
      </c>
      <c r="N99" s="24"/>
      <c r="O99" s="23"/>
      <c r="Q99" s="22">
        <v>11</v>
      </c>
      <c r="R99" s="24"/>
      <c r="S99" s="23"/>
      <c r="U99" s="22">
        <v>11</v>
      </c>
      <c r="V99" s="24"/>
      <c r="W99" s="23"/>
      <c r="AA99" t="str">
        <f>IF(COUNT(AA89:AA98)=0,"",AVERAGE(AA89:AA98))</f>
        <v/>
      </c>
    </row>
    <row r="100" s="1" customFormat="1" spans="7:27">
      <c r="G100" s="21"/>
      <c r="H100" s="21"/>
      <c r="I100" s="22">
        <v>12</v>
      </c>
      <c r="J100" s="21"/>
      <c r="K100" s="91"/>
      <c r="L100" s="21"/>
      <c r="M100" s="22">
        <v>12</v>
      </c>
      <c r="N100" s="24"/>
      <c r="O100" s="23"/>
      <c r="Q100" s="22">
        <v>12</v>
      </c>
      <c r="R100" s="24"/>
      <c r="S100" s="23"/>
      <c r="U100" s="22">
        <v>12</v>
      </c>
      <c r="V100" s="24"/>
      <c r="W100" s="23"/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/>
      <c r="K101" s="91"/>
      <c r="L101" s="21"/>
      <c r="M101" s="22">
        <v>13</v>
      </c>
      <c r="N101" s="24"/>
      <c r="O101" s="23"/>
      <c r="Q101" s="22">
        <v>13</v>
      </c>
      <c r="R101" s="24"/>
      <c r="S101" s="23"/>
      <c r="U101" s="22">
        <v>13</v>
      </c>
      <c r="V101" s="24"/>
      <c r="W101" s="23"/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/>
      <c r="I102" s="22">
        <v>14</v>
      </c>
      <c r="J102" s="21"/>
      <c r="K102" s="91"/>
      <c r="L102" s="21"/>
      <c r="M102" s="22">
        <v>14</v>
      </c>
      <c r="N102" s="24"/>
      <c r="O102" s="23"/>
      <c r="Q102" s="22">
        <v>14</v>
      </c>
      <c r="R102" s="24"/>
      <c r="S102" s="23"/>
      <c r="U102" s="22">
        <v>14</v>
      </c>
      <c r="V102" s="24"/>
      <c r="W102" s="23"/>
      <c r="Y102" s="22">
        <v>1</v>
      </c>
      <c r="Z102" s="24"/>
      <c r="AA102" s="23"/>
    </row>
    <row r="103" s="1" customFormat="1" spans="7:27">
      <c r="G103" s="21"/>
      <c r="H103" s="21"/>
      <c r="I103" s="22">
        <v>15</v>
      </c>
      <c r="J103" s="21"/>
      <c r="K103" s="91"/>
      <c r="L103" s="21"/>
      <c r="M103" s="22">
        <v>15</v>
      </c>
      <c r="N103" s="24"/>
      <c r="O103" s="23"/>
      <c r="Q103" s="22">
        <v>15</v>
      </c>
      <c r="R103" s="24"/>
      <c r="S103" s="23"/>
      <c r="U103" s="22">
        <v>15</v>
      </c>
      <c r="V103" s="24"/>
      <c r="W103" s="23"/>
      <c r="Y103" s="22">
        <v>2</v>
      </c>
      <c r="Z103" s="24"/>
      <c r="AA103" s="23"/>
    </row>
    <row r="104" s="1" customFormat="1" spans="7:27">
      <c r="G104" s="21"/>
      <c r="H104" s="21"/>
      <c r="I104" s="22">
        <v>16</v>
      </c>
      <c r="J104" s="21"/>
      <c r="K104" s="91"/>
      <c r="L104" s="21"/>
      <c r="M104" s="22">
        <v>16</v>
      </c>
      <c r="N104" s="24"/>
      <c r="O104" s="23"/>
      <c r="Q104" s="22">
        <v>16</v>
      </c>
      <c r="R104" s="24"/>
      <c r="S104" s="23"/>
      <c r="U104" s="22">
        <v>16</v>
      </c>
      <c r="V104" s="24"/>
      <c r="W104" s="23"/>
      <c r="Y104" s="22">
        <v>3</v>
      </c>
      <c r="Z104" s="24"/>
      <c r="AA104" s="23"/>
    </row>
    <row r="105" s="1" customFormat="1" spans="7:27">
      <c r="G105" s="21"/>
      <c r="H105" s="21"/>
      <c r="I105" s="22">
        <v>17</v>
      </c>
      <c r="J105" s="21"/>
      <c r="K105" s="91"/>
      <c r="L105" s="21"/>
      <c r="M105" s="22">
        <v>17</v>
      </c>
      <c r="N105" s="24"/>
      <c r="O105" s="23"/>
      <c r="Q105" s="22">
        <v>17</v>
      </c>
      <c r="R105" s="24"/>
      <c r="S105" s="23"/>
      <c r="U105" s="22">
        <v>17</v>
      </c>
      <c r="V105" s="24"/>
      <c r="W105" s="23"/>
      <c r="Y105" s="22">
        <v>4</v>
      </c>
      <c r="Z105" s="24"/>
      <c r="AA105" s="23"/>
    </row>
    <row r="106" s="1" customFormat="1" spans="7:27">
      <c r="G106" s="21"/>
      <c r="H106" s="21"/>
      <c r="I106" s="22">
        <v>18</v>
      </c>
      <c r="J106" s="21"/>
      <c r="K106" s="91"/>
      <c r="L106" s="21"/>
      <c r="M106" s="22">
        <v>18</v>
      </c>
      <c r="N106" s="24"/>
      <c r="O106" s="23"/>
      <c r="Q106" s="22">
        <v>18</v>
      </c>
      <c r="R106" s="24"/>
      <c r="S106" s="23"/>
      <c r="U106" s="22">
        <v>18</v>
      </c>
      <c r="V106" s="24"/>
      <c r="W106" s="23"/>
      <c r="Y106" s="22">
        <v>5</v>
      </c>
      <c r="Z106" s="24"/>
      <c r="AA106" s="23"/>
    </row>
    <row r="107" s="1" customFormat="1" spans="7:27">
      <c r="G107" s="21"/>
      <c r="H107" s="21"/>
      <c r="I107" s="22">
        <v>19</v>
      </c>
      <c r="J107" s="21"/>
      <c r="K107" s="91"/>
      <c r="L107" s="21"/>
      <c r="M107" s="22">
        <v>19</v>
      </c>
      <c r="N107" s="24"/>
      <c r="O107" s="23"/>
      <c r="Q107" s="22">
        <v>19</v>
      </c>
      <c r="R107" s="24"/>
      <c r="S107" s="23"/>
      <c r="U107" s="22">
        <v>19</v>
      </c>
      <c r="V107" s="24"/>
      <c r="W107" s="23"/>
      <c r="Y107" s="22">
        <v>6</v>
      </c>
      <c r="Z107" s="24"/>
      <c r="AA107" s="23"/>
    </row>
    <row r="108" s="1" customFormat="1" spans="7:27">
      <c r="G108" s="21"/>
      <c r="H108" s="21"/>
      <c r="I108" s="52">
        <v>20</v>
      </c>
      <c r="J108" s="74"/>
      <c r="K108" s="94"/>
      <c r="L108"/>
      <c r="M108" s="52">
        <v>20</v>
      </c>
      <c r="N108" s="53"/>
      <c r="O108" s="54"/>
      <c r="Q108" s="52">
        <v>20</v>
      </c>
      <c r="R108" s="53"/>
      <c r="S108" s="54"/>
      <c r="U108" s="52">
        <v>20</v>
      </c>
      <c r="V108" s="53"/>
      <c r="W108" s="54"/>
      <c r="Y108" s="22">
        <v>7</v>
      </c>
      <c r="Z108" s="24"/>
      <c r="AA108" s="23"/>
    </row>
    <row r="109" s="1" customFormat="1" spans="7:27">
      <c r="K109" s="95" t="str">
        <f>IF(COUNT(K89:K108)=0,"",AVERAGE(K89:K108))</f>
        <v/>
      </c>
      <c r="L109" s="95"/>
      <c r="M109" s="95"/>
      <c r="N109" s="95"/>
      <c r="O109" s="95" t="str">
        <f>IF(COUNT(O89:O108)=0,"",AVERAGE(O89:O108))</f>
        <v/>
      </c>
      <c r="P109" s="95"/>
      <c r="Q109" s="95"/>
      <c r="R109" s="95"/>
      <c r="S109" s="95" t="str">
        <f>IF(COUNT(S89:S108)=0,"",AVERAGE(S89:S108))</f>
        <v/>
      </c>
      <c r="T109" s="95"/>
      <c r="U109" s="95"/>
      <c r="V109" s="95"/>
      <c r="W109" s="95" t="str">
        <f>IF(COUNT(W89:W108)=0,"",AVERAGE(W89:W108))</f>
        <v/>
      </c>
      <c r="Y109" s="22">
        <v>8</v>
      </c>
      <c r="Z109" s="24"/>
      <c r="AA109" s="23"/>
    </row>
    <row r="110" s="1" customFormat="1" spans="7:27">
      <c r="Y110" s="22">
        <v>9</v>
      </c>
      <c r="Z110" s="24"/>
      <c r="AA110" s="23"/>
    </row>
    <row r="111" s="1" customFormat="1" spans="7:27">
      <c r="Y111" s="52">
        <v>10</v>
      </c>
      <c r="Z111" s="53"/>
      <c r="AA111" s="54"/>
    </row>
    <row r="112" s="1" customFormat="1" spans="7:27">
      <c r="AA112" t="str">
        <f>IF(COUNT(AA102:AA111)=0,"",AVERAGE(AA102:AA111))</f>
        <v/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/>
      <c r="L117" s="21"/>
      <c r="M117" s="22">
        <v>1</v>
      </c>
      <c r="N117" s="24"/>
      <c r="O117" s="23"/>
      <c r="Q117" s="22">
        <v>1</v>
      </c>
      <c r="R117" s="24"/>
      <c r="S117" s="23"/>
      <c r="U117" s="22">
        <v>1</v>
      </c>
      <c r="V117" s="24"/>
      <c r="W117" s="23"/>
      <c r="Y117" s="22">
        <v>1</v>
      </c>
      <c r="Z117" s="24"/>
      <c r="AA117" s="23"/>
    </row>
    <row r="118" s="1" customFormat="1" spans="7:27">
      <c r="G118" s="21"/>
      <c r="H118" s="21"/>
      <c r="I118" s="22">
        <v>2</v>
      </c>
      <c r="J118" s="21"/>
      <c r="K118" s="91"/>
      <c r="L118" s="21"/>
      <c r="M118" s="22">
        <v>2</v>
      </c>
      <c r="N118" s="24"/>
      <c r="O118" s="23"/>
      <c r="Q118" s="22">
        <v>2</v>
      </c>
      <c r="R118" s="24"/>
      <c r="S118" s="23"/>
      <c r="U118" s="22">
        <v>2</v>
      </c>
      <c r="V118" s="24"/>
      <c r="W118" s="23"/>
      <c r="Y118" s="22">
        <v>2</v>
      </c>
      <c r="Z118" s="24"/>
      <c r="AA118" s="23"/>
    </row>
    <row r="119" s="1" customFormat="1" spans="7:27">
      <c r="G119" s="21"/>
      <c r="H119" s="21"/>
      <c r="I119" s="22">
        <v>3</v>
      </c>
      <c r="J119" s="21"/>
      <c r="K119" s="91"/>
      <c r="L119" s="21"/>
      <c r="M119" s="22">
        <v>3</v>
      </c>
      <c r="N119" s="24"/>
      <c r="O119" s="23"/>
      <c r="Q119" s="22">
        <v>3</v>
      </c>
      <c r="R119" s="24"/>
      <c r="S119" s="23"/>
      <c r="U119" s="22">
        <v>3</v>
      </c>
      <c r="V119" s="24"/>
      <c r="W119" s="23"/>
      <c r="Y119" s="22">
        <v>3</v>
      </c>
      <c r="Z119" s="24"/>
      <c r="AA119" s="23"/>
    </row>
    <row r="120" s="1" customFormat="1" spans="7:27">
      <c r="G120" s="21"/>
      <c r="H120" s="21"/>
      <c r="I120" s="22">
        <v>4</v>
      </c>
      <c r="J120" s="21"/>
      <c r="K120" s="91"/>
      <c r="L120" s="21"/>
      <c r="M120" s="22">
        <v>4</v>
      </c>
      <c r="N120" s="24"/>
      <c r="O120" s="23"/>
      <c r="Q120" s="22">
        <v>4</v>
      </c>
      <c r="R120" s="24"/>
      <c r="S120" s="23"/>
      <c r="U120" s="22">
        <v>4</v>
      </c>
      <c r="V120" s="24"/>
      <c r="W120" s="23"/>
      <c r="Y120" s="22">
        <v>4</v>
      </c>
      <c r="Z120" s="24"/>
      <c r="AA120" s="23"/>
    </row>
    <row r="121" s="1" customFormat="1" spans="7:27">
      <c r="G121" s="21"/>
      <c r="H121" s="21"/>
      <c r="I121" s="22">
        <v>5</v>
      </c>
      <c r="J121" s="21"/>
      <c r="K121" s="91"/>
      <c r="L121" s="21"/>
      <c r="M121" s="22">
        <v>5</v>
      </c>
      <c r="N121" s="24"/>
      <c r="O121" s="23"/>
      <c r="Q121" s="22">
        <v>5</v>
      </c>
      <c r="R121" s="24"/>
      <c r="S121" s="23"/>
      <c r="U121" s="22">
        <v>5</v>
      </c>
      <c r="V121" s="24"/>
      <c r="W121" s="23"/>
      <c r="Y121" s="22">
        <v>5</v>
      </c>
      <c r="Z121" s="24"/>
      <c r="AA121" s="23"/>
    </row>
    <row r="122" s="1" customFormat="1" spans="7:27">
      <c r="G122" s="21"/>
      <c r="H122" s="21"/>
      <c r="I122" s="22">
        <v>6</v>
      </c>
      <c r="J122" s="21"/>
      <c r="K122" s="91"/>
      <c r="L122" s="21"/>
      <c r="M122" s="22">
        <v>6</v>
      </c>
      <c r="N122" s="24"/>
      <c r="O122" s="23"/>
      <c r="Q122" s="22">
        <v>6</v>
      </c>
      <c r="R122" s="24"/>
      <c r="S122" s="23"/>
      <c r="U122" s="22">
        <v>6</v>
      </c>
      <c r="V122" s="24"/>
      <c r="W122" s="23"/>
      <c r="Y122" s="22">
        <v>6</v>
      </c>
      <c r="Z122" s="24"/>
      <c r="AA122" s="23"/>
    </row>
    <row r="123" s="1" customFormat="1" spans="7:27">
      <c r="G123" s="21"/>
      <c r="H123" s="21"/>
      <c r="I123" s="22">
        <v>7</v>
      </c>
      <c r="J123" s="21"/>
      <c r="K123" s="91"/>
      <c r="L123" s="21"/>
      <c r="M123" s="22">
        <v>7</v>
      </c>
      <c r="N123" s="24"/>
      <c r="O123" s="23"/>
      <c r="Q123" s="22">
        <v>7</v>
      </c>
      <c r="R123" s="24"/>
      <c r="S123" s="23"/>
      <c r="U123" s="22">
        <v>7</v>
      </c>
      <c r="V123" s="24"/>
      <c r="W123" s="23"/>
      <c r="Y123" s="22">
        <v>7</v>
      </c>
      <c r="Z123" s="24"/>
      <c r="AA123" s="23"/>
    </row>
    <row r="124" s="1" customFormat="1" spans="7:27">
      <c r="G124" s="21"/>
      <c r="H124" s="21"/>
      <c r="I124" s="22">
        <v>8</v>
      </c>
      <c r="J124" s="21"/>
      <c r="K124" s="91"/>
      <c r="L124" s="21"/>
      <c r="M124" s="22">
        <v>8</v>
      </c>
      <c r="N124" s="24"/>
      <c r="O124" s="23"/>
      <c r="Q124" s="22">
        <v>8</v>
      </c>
      <c r="R124" s="24"/>
      <c r="S124" s="23"/>
      <c r="U124" s="22">
        <v>8</v>
      </c>
      <c r="V124" s="24"/>
      <c r="W124" s="23"/>
      <c r="Y124" s="22">
        <v>8</v>
      </c>
      <c r="Z124" s="24"/>
      <c r="AA124" s="23"/>
    </row>
    <row r="125" s="1" customFormat="1" spans="7:27">
      <c r="G125" s="21"/>
      <c r="H125" s="21"/>
      <c r="I125" s="22">
        <v>9</v>
      </c>
      <c r="J125" s="21"/>
      <c r="K125" s="91"/>
      <c r="L125" s="21"/>
      <c r="M125" s="22">
        <v>9</v>
      </c>
      <c r="N125" s="24"/>
      <c r="O125" s="23"/>
      <c r="Q125" s="22">
        <v>9</v>
      </c>
      <c r="R125" s="24"/>
      <c r="S125" s="23"/>
      <c r="U125" s="22">
        <v>9</v>
      </c>
      <c r="V125" s="24"/>
      <c r="W125" s="23"/>
      <c r="Y125" s="22">
        <v>9</v>
      </c>
      <c r="Z125" s="24"/>
      <c r="AA125" s="23"/>
    </row>
    <row r="126" s="1" customFormat="1" spans="7:27">
      <c r="G126" s="21"/>
      <c r="H126" s="21"/>
      <c r="I126" s="22">
        <v>10</v>
      </c>
      <c r="J126" s="21"/>
      <c r="K126" s="91"/>
      <c r="L126" s="21"/>
      <c r="M126" s="22">
        <v>10</v>
      </c>
      <c r="N126" s="24"/>
      <c r="O126" s="23"/>
      <c r="Q126" s="22">
        <v>10</v>
      </c>
      <c r="R126" s="24"/>
      <c r="S126" s="23"/>
      <c r="U126" s="22">
        <v>10</v>
      </c>
      <c r="V126" s="24"/>
      <c r="W126" s="23"/>
      <c r="Y126" s="52">
        <v>10</v>
      </c>
      <c r="Z126" s="53"/>
      <c r="AA126" s="54"/>
    </row>
    <row r="127" s="1" customFormat="1" spans="7:27">
      <c r="G127" s="21"/>
      <c r="H127" s="21"/>
      <c r="I127" s="22">
        <v>11</v>
      </c>
      <c r="J127" s="21"/>
      <c r="K127" s="91"/>
      <c r="L127" s="21"/>
      <c r="M127" s="22">
        <v>11</v>
      </c>
      <c r="N127" s="24"/>
      <c r="O127" s="23"/>
      <c r="Q127" s="22">
        <v>11</v>
      </c>
      <c r="R127" s="24"/>
      <c r="S127" s="23"/>
      <c r="U127" s="22">
        <v>11</v>
      </c>
      <c r="V127" s="24"/>
      <c r="W127" s="23"/>
      <c r="AA127" t="str">
        <f>IF(COUNT(AA117:AA126)=0,"",AVERAGE(AA117:AA126))</f>
        <v/>
      </c>
    </row>
    <row r="128" s="1" customFormat="1" spans="7:27">
      <c r="G128" s="21"/>
      <c r="H128" s="21"/>
      <c r="I128" s="22">
        <v>12</v>
      </c>
      <c r="J128" s="21"/>
      <c r="K128" s="91"/>
      <c r="L128" s="21"/>
      <c r="M128" s="22">
        <v>12</v>
      </c>
      <c r="N128" s="24"/>
      <c r="O128" s="23"/>
      <c r="Q128" s="22">
        <v>12</v>
      </c>
      <c r="R128" s="24"/>
      <c r="S128" s="23"/>
      <c r="U128" s="22">
        <v>12</v>
      </c>
      <c r="V128" s="24"/>
      <c r="W128" s="23"/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/>
      <c r="L129" s="21"/>
      <c r="M129" s="22">
        <v>13</v>
      </c>
      <c r="N129" s="24"/>
      <c r="O129" s="23"/>
      <c r="Q129" s="22">
        <v>13</v>
      </c>
      <c r="R129" s="24"/>
      <c r="S129" s="23"/>
      <c r="U129" s="22">
        <v>13</v>
      </c>
      <c r="V129" s="24"/>
      <c r="W129" s="23"/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/>
      <c r="L130" s="21"/>
      <c r="M130" s="22">
        <v>14</v>
      </c>
      <c r="N130" s="24"/>
      <c r="O130" s="23"/>
      <c r="Q130" s="22">
        <v>14</v>
      </c>
      <c r="R130" s="24"/>
      <c r="S130" s="23"/>
      <c r="U130" s="22">
        <v>14</v>
      </c>
      <c r="V130" s="24"/>
      <c r="W130" s="23"/>
      <c r="Y130" s="22">
        <v>1</v>
      </c>
      <c r="Z130" s="24"/>
      <c r="AA130" s="23"/>
    </row>
    <row r="131" s="1" customFormat="1" spans="7:27">
      <c r="G131" s="21"/>
      <c r="H131" s="21"/>
      <c r="I131" s="22">
        <v>15</v>
      </c>
      <c r="J131" s="21"/>
      <c r="K131" s="91"/>
      <c r="L131" s="21"/>
      <c r="M131" s="22">
        <v>15</v>
      </c>
      <c r="N131" s="24"/>
      <c r="O131" s="23"/>
      <c r="Q131" s="22">
        <v>15</v>
      </c>
      <c r="R131" s="24"/>
      <c r="S131" s="23"/>
      <c r="U131" s="22">
        <v>15</v>
      </c>
      <c r="V131" s="24"/>
      <c r="W131" s="23"/>
      <c r="Y131" s="22">
        <v>2</v>
      </c>
      <c r="Z131" s="24"/>
      <c r="AA131" s="23"/>
    </row>
    <row r="132" s="1" customFormat="1" spans="7:27">
      <c r="G132" s="21"/>
      <c r="H132" s="21"/>
      <c r="I132" s="22">
        <v>16</v>
      </c>
      <c r="J132" s="21"/>
      <c r="K132" s="91"/>
      <c r="L132" s="21"/>
      <c r="M132" s="22">
        <v>16</v>
      </c>
      <c r="N132" s="24"/>
      <c r="O132" s="23"/>
      <c r="Q132" s="22">
        <v>16</v>
      </c>
      <c r="R132" s="24"/>
      <c r="S132" s="23"/>
      <c r="U132" s="22">
        <v>16</v>
      </c>
      <c r="V132" s="24"/>
      <c r="W132" s="23"/>
      <c r="Y132" s="22">
        <v>3</v>
      </c>
      <c r="Z132" s="24"/>
      <c r="AA132" s="23"/>
    </row>
    <row r="133" s="1" customFormat="1" spans="7:27">
      <c r="G133" s="21"/>
      <c r="H133" s="21"/>
      <c r="I133" s="22">
        <v>17</v>
      </c>
      <c r="J133" s="21"/>
      <c r="K133" s="91"/>
      <c r="L133" s="21"/>
      <c r="M133" s="22">
        <v>17</v>
      </c>
      <c r="N133" s="24"/>
      <c r="O133" s="23"/>
      <c r="Q133" s="22">
        <v>17</v>
      </c>
      <c r="R133" s="24"/>
      <c r="S133" s="23"/>
      <c r="U133" s="22">
        <v>17</v>
      </c>
      <c r="V133" s="24"/>
      <c r="W133" s="23"/>
      <c r="Y133" s="22">
        <v>4</v>
      </c>
      <c r="Z133" s="24"/>
      <c r="AA133" s="23"/>
    </row>
    <row r="134" s="1" customFormat="1" spans="7:27">
      <c r="G134" s="21"/>
      <c r="H134" s="21"/>
      <c r="I134" s="22">
        <v>18</v>
      </c>
      <c r="J134" s="21"/>
      <c r="K134" s="91"/>
      <c r="L134" s="21"/>
      <c r="M134" s="22">
        <v>18</v>
      </c>
      <c r="N134" s="24"/>
      <c r="O134" s="23"/>
      <c r="Q134" s="22">
        <v>18</v>
      </c>
      <c r="R134" s="24"/>
      <c r="S134" s="23"/>
      <c r="U134" s="22">
        <v>18</v>
      </c>
      <c r="V134" s="24"/>
      <c r="W134" s="23"/>
      <c r="Y134" s="22">
        <v>5</v>
      </c>
      <c r="Z134" s="24"/>
      <c r="AA134" s="23"/>
    </row>
    <row r="135" s="1" customFormat="1" spans="7:27">
      <c r="G135" s="21"/>
      <c r="H135" s="21"/>
      <c r="I135" s="22">
        <v>19</v>
      </c>
      <c r="J135" s="21"/>
      <c r="K135" s="91"/>
      <c r="L135" s="21"/>
      <c r="M135" s="22">
        <v>19</v>
      </c>
      <c r="N135" s="24"/>
      <c r="O135" s="23"/>
      <c r="Q135" s="22">
        <v>19</v>
      </c>
      <c r="R135" s="24"/>
      <c r="S135" s="23"/>
      <c r="U135" s="22">
        <v>19</v>
      </c>
      <c r="V135" s="24"/>
      <c r="W135" s="23"/>
      <c r="Y135" s="22">
        <v>6</v>
      </c>
      <c r="Z135" s="24"/>
      <c r="AA135" s="23"/>
    </row>
    <row r="136" s="1" customFormat="1" spans="7:27">
      <c r="G136" s="21"/>
      <c r="H136" s="21"/>
      <c r="I136" s="52">
        <v>20</v>
      </c>
      <c r="J136" s="74"/>
      <c r="K136" s="94"/>
      <c r="L136"/>
      <c r="M136" s="52">
        <v>20</v>
      </c>
      <c r="N136" s="53"/>
      <c r="O136" s="54"/>
      <c r="Q136" s="52">
        <v>20</v>
      </c>
      <c r="R136" s="53"/>
      <c r="S136" s="54"/>
      <c r="U136" s="52">
        <v>20</v>
      </c>
      <c r="V136" s="53"/>
      <c r="W136" s="54"/>
      <c r="Y136" s="22">
        <v>7</v>
      </c>
      <c r="Z136" s="24"/>
      <c r="AA136" s="23"/>
    </row>
    <row r="137" s="1" customFormat="1" spans="7:27">
      <c r="K137" s="95" t="str">
        <f>IF(COUNT(K117:K136)=0,"",AVERAGE(K117:K136))</f>
        <v/>
      </c>
      <c r="L137" s="95"/>
      <c r="M137" s="95"/>
      <c r="N137" s="95"/>
      <c r="O137" s="95" t="str">
        <f>IF(COUNT(O117:O136)=0,"",AVERAGE(O117:O136))</f>
        <v/>
      </c>
      <c r="P137" s="95"/>
      <c r="Q137" s="95"/>
      <c r="R137" s="95"/>
      <c r="S137" s="95" t="str">
        <f>IF(COUNT(S117:S136)=0,"",AVERAGE(S117:S136))</f>
        <v/>
      </c>
      <c r="T137" s="95"/>
      <c r="U137" s="95"/>
      <c r="V137" s="95"/>
      <c r="W137" s="95" t="str">
        <f>IF(COUNT(W117:W136)=0,"",AVERAGE(W117:W136))</f>
        <v/>
      </c>
      <c r="Y137" s="22">
        <v>8</v>
      </c>
      <c r="Z137" s="24"/>
      <c r="AA137" s="23"/>
    </row>
    <row r="138" s="1" customFormat="1" spans="7:27">
      <c r="Y138" s="22">
        <v>9</v>
      </c>
      <c r="Z138" s="24"/>
      <c r="AA138" s="23"/>
    </row>
    <row r="139" s="1" customFormat="1" spans="7:27">
      <c r="Y139" s="52">
        <v>10</v>
      </c>
      <c r="Z139" s="53"/>
      <c r="AA139" s="54"/>
    </row>
    <row r="140" s="1" customFormat="1" spans="7:27">
      <c r="AA140" t="str">
        <f>IF(COUNT(AA130:AA139)=0,"",AVERAGE(AA130:AA139))</f>
        <v/>
      </c>
    </row>
    <row r="143" spans="7:27">
      <c r="I143" s="7" t="str">
        <f>"POINT-Typ "&amp;$B$9</f>
        <v>POINT-Typ 40 mm SP silk</v>
      </c>
      <c r="J143" s="7"/>
      <c r="M143" s="1"/>
      <c r="N143" s="1"/>
      <c r="Q143" s="1"/>
      <c r="R143" s="1"/>
      <c r="U143" s="1"/>
      <c r="V143" s="1"/>
      <c r="Y143" s="1"/>
      <c r="Z143" s="1"/>
    </row>
    <row r="144" spans="7:27">
      <c r="I144" s="88" t="s">
        <v>44</v>
      </c>
      <c r="J144" s="89"/>
      <c r="K144" s="90"/>
      <c r="M144" s="88" t="s">
        <v>45</v>
      </c>
      <c r="N144" s="89"/>
      <c r="O144" s="90"/>
      <c r="Q144" s="88" t="s">
        <v>46</v>
      </c>
      <c r="R144" s="89"/>
      <c r="S144" s="90"/>
      <c r="U144" s="88" t="s">
        <v>47</v>
      </c>
      <c r="V144" s="89"/>
      <c r="W144" s="90"/>
      <c r="Y144" s="88" t="s">
        <v>48</v>
      </c>
      <c r="Z144" s="89"/>
      <c r="AA144" s="90"/>
    </row>
    <row r="145" ht="28.5" spans="9:27">
      <c r="I145" s="22" t="s">
        <v>51</v>
      </c>
      <c r="J145" s="21" t="s">
        <v>52</v>
      </c>
      <c r="K145" s="23" t="s">
        <v>53</v>
      </c>
      <c r="M145" s="22" t="s">
        <v>51</v>
      </c>
      <c r="N145" s="24" t="s">
        <v>52</v>
      </c>
      <c r="O145" s="23" t="s">
        <v>53</v>
      </c>
      <c r="Q145" s="22" t="s">
        <v>51</v>
      </c>
      <c r="R145" s="24" t="s">
        <v>52</v>
      </c>
      <c r="S145" s="23" t="s">
        <v>53</v>
      </c>
      <c r="U145" s="22" t="s">
        <v>51</v>
      </c>
      <c r="V145" s="24" t="s">
        <v>52</v>
      </c>
      <c r="W145" s="23" t="s">
        <v>53</v>
      </c>
      <c r="Y145" s="22" t="s">
        <v>51</v>
      </c>
      <c r="Z145" s="24" t="s">
        <v>52</v>
      </c>
      <c r="AA145" s="23" t="s">
        <v>53</v>
      </c>
    </row>
    <row r="146" spans="9:27">
      <c r="I146" s="22">
        <v>1</v>
      </c>
      <c r="J146" s="21"/>
      <c r="K146" s="91"/>
      <c r="L146" s="21"/>
      <c r="M146" s="22">
        <v>1</v>
      </c>
      <c r="N146" s="24"/>
      <c r="O146" s="23"/>
      <c r="Q146" s="22">
        <v>1</v>
      </c>
      <c r="R146" s="24"/>
      <c r="S146" s="23"/>
      <c r="U146" s="22">
        <v>1</v>
      </c>
      <c r="V146" s="24"/>
      <c r="W146" s="23"/>
      <c r="Y146" s="22">
        <v>1</v>
      </c>
      <c r="Z146" s="24"/>
      <c r="AA146" s="23"/>
    </row>
    <row r="147" spans="9:27">
      <c r="I147" s="22">
        <v>2</v>
      </c>
      <c r="J147" s="21"/>
      <c r="K147" s="91"/>
      <c r="L147" s="21"/>
      <c r="M147" s="22">
        <v>2</v>
      </c>
      <c r="N147" s="24"/>
      <c r="O147" s="23"/>
      <c r="Q147" s="22">
        <v>2</v>
      </c>
      <c r="R147" s="24"/>
      <c r="S147" s="23"/>
      <c r="U147" s="22">
        <v>2</v>
      </c>
      <c r="V147" s="24"/>
      <c r="W147" s="23"/>
      <c r="Y147" s="22">
        <v>2</v>
      </c>
      <c r="Z147" s="24"/>
      <c r="AA147" s="23"/>
    </row>
    <row r="148" spans="9:27">
      <c r="I148" s="22">
        <v>3</v>
      </c>
      <c r="J148" s="21"/>
      <c r="K148" s="91"/>
      <c r="L148" s="21"/>
      <c r="M148" s="22">
        <v>3</v>
      </c>
      <c r="N148" s="24"/>
      <c r="O148" s="23"/>
      <c r="Q148" s="22">
        <v>3</v>
      </c>
      <c r="R148" s="24"/>
      <c r="S148" s="23"/>
      <c r="U148" s="22">
        <v>3</v>
      </c>
      <c r="V148" s="24"/>
      <c r="W148" s="23"/>
      <c r="Y148" s="22">
        <v>3</v>
      </c>
      <c r="Z148" s="24"/>
      <c r="AA148" s="23"/>
    </row>
    <row r="149" spans="9:27">
      <c r="I149" s="22">
        <v>4</v>
      </c>
      <c r="J149" s="21"/>
      <c r="K149" s="91"/>
      <c r="L149" s="21"/>
      <c r="M149" s="22">
        <v>4</v>
      </c>
      <c r="N149" s="24"/>
      <c r="O149" s="23"/>
      <c r="Q149" s="22">
        <v>4</v>
      </c>
      <c r="R149" s="24"/>
      <c r="S149" s="23"/>
      <c r="U149" s="22">
        <v>4</v>
      </c>
      <c r="V149" s="24"/>
      <c r="W149" s="23"/>
      <c r="Y149" s="22">
        <v>4</v>
      </c>
      <c r="Z149" s="24"/>
      <c r="AA149" s="23"/>
    </row>
    <row r="150" spans="9:27">
      <c r="I150" s="22">
        <v>5</v>
      </c>
      <c r="J150" s="21"/>
      <c r="K150" s="91"/>
      <c r="L150" s="21"/>
      <c r="M150" s="22">
        <v>5</v>
      </c>
      <c r="N150" s="24"/>
      <c r="O150" s="23"/>
      <c r="Q150" s="22">
        <v>5</v>
      </c>
      <c r="R150" s="24"/>
      <c r="S150" s="23"/>
      <c r="U150" s="22">
        <v>5</v>
      </c>
      <c r="V150" s="24"/>
      <c r="W150" s="23"/>
      <c r="Y150" s="22">
        <v>5</v>
      </c>
      <c r="Z150" s="24"/>
      <c r="AA150" s="23"/>
    </row>
    <row r="151" spans="9:27">
      <c r="I151" s="22">
        <v>6</v>
      </c>
      <c r="J151" s="21"/>
      <c r="K151" s="91"/>
      <c r="L151" s="21"/>
      <c r="M151" s="22">
        <v>6</v>
      </c>
      <c r="N151" s="24"/>
      <c r="O151" s="23"/>
      <c r="Q151" s="22">
        <v>6</v>
      </c>
      <c r="R151" s="24"/>
      <c r="S151" s="23"/>
      <c r="U151" s="22">
        <v>6</v>
      </c>
      <c r="V151" s="24"/>
      <c r="W151" s="23"/>
      <c r="Y151" s="22">
        <v>6</v>
      </c>
      <c r="Z151" s="24"/>
      <c r="AA151" s="23"/>
    </row>
    <row r="152" spans="9:27">
      <c r="I152" s="22">
        <v>7</v>
      </c>
      <c r="J152" s="21"/>
      <c r="K152" s="91"/>
      <c r="L152" s="21"/>
      <c r="M152" s="22">
        <v>7</v>
      </c>
      <c r="N152" s="24"/>
      <c r="O152" s="23"/>
      <c r="Q152" s="22">
        <v>7</v>
      </c>
      <c r="R152" s="24"/>
      <c r="S152" s="23"/>
      <c r="U152" s="22">
        <v>7</v>
      </c>
      <c r="V152" s="24"/>
      <c r="W152" s="23"/>
      <c r="Y152" s="22">
        <v>7</v>
      </c>
      <c r="Z152" s="24"/>
      <c r="AA152" s="23"/>
    </row>
    <row r="153" spans="9:27">
      <c r="I153" s="22">
        <v>8</v>
      </c>
      <c r="J153" s="21"/>
      <c r="K153" s="91"/>
      <c r="L153" s="21"/>
      <c r="M153" s="22">
        <v>8</v>
      </c>
      <c r="N153" s="24"/>
      <c r="O153" s="23"/>
      <c r="Q153" s="22">
        <v>8</v>
      </c>
      <c r="R153" s="24"/>
      <c r="S153" s="23"/>
      <c r="U153" s="22">
        <v>8</v>
      </c>
      <c r="V153" s="24"/>
      <c r="W153" s="23"/>
      <c r="Y153" s="22">
        <v>8</v>
      </c>
      <c r="Z153" s="24"/>
      <c r="AA153" s="23"/>
    </row>
    <row r="154" spans="9:27">
      <c r="I154" s="22">
        <v>9</v>
      </c>
      <c r="J154" s="21"/>
      <c r="K154" s="91"/>
      <c r="L154" s="21"/>
      <c r="M154" s="22">
        <v>9</v>
      </c>
      <c r="N154" s="24"/>
      <c r="O154" s="23"/>
      <c r="Q154" s="22">
        <v>9</v>
      </c>
      <c r="R154" s="24"/>
      <c r="S154" s="23"/>
      <c r="U154" s="22">
        <v>9</v>
      </c>
      <c r="V154" s="24"/>
      <c r="W154" s="23"/>
      <c r="Y154" s="22">
        <v>9</v>
      </c>
      <c r="Z154" s="24"/>
      <c r="AA154" s="23"/>
    </row>
    <row r="155" spans="9:27">
      <c r="I155" s="22">
        <v>10</v>
      </c>
      <c r="J155" s="21"/>
      <c r="K155" s="91"/>
      <c r="L155" s="21"/>
      <c r="M155" s="22">
        <v>10</v>
      </c>
      <c r="N155" s="24"/>
      <c r="O155" s="23"/>
      <c r="Q155" s="22">
        <v>10</v>
      </c>
      <c r="R155" s="24"/>
      <c r="S155" s="23"/>
      <c r="U155" s="22">
        <v>10</v>
      </c>
      <c r="V155" s="24"/>
      <c r="W155" s="23"/>
      <c r="Y155" s="52">
        <v>10</v>
      </c>
      <c r="Z155" s="53"/>
      <c r="AA155" s="54"/>
    </row>
    <row r="156" spans="9:27">
      <c r="I156" s="22">
        <v>11</v>
      </c>
      <c r="J156" s="21"/>
      <c r="K156" s="91"/>
      <c r="L156" s="21"/>
      <c r="M156" s="22">
        <v>11</v>
      </c>
      <c r="N156" s="24"/>
      <c r="O156" s="23"/>
      <c r="Q156" s="22">
        <v>11</v>
      </c>
      <c r="R156" s="24"/>
      <c r="S156" s="23"/>
      <c r="U156" s="22">
        <v>11</v>
      </c>
      <c r="V156" s="24"/>
      <c r="W156" s="23"/>
      <c r="Y156" s="1"/>
      <c r="Z156" s="1"/>
      <c r="AA156" t="str">
        <f>IF(COUNT(AA146:AA155)=0,"",AVERAGE(AA146:AA155))</f>
        <v/>
      </c>
    </row>
    <row r="157" spans="9:27">
      <c r="I157" s="22">
        <v>12</v>
      </c>
      <c r="J157" s="21"/>
      <c r="K157" s="91"/>
      <c r="L157" s="21"/>
      <c r="M157" s="22">
        <v>12</v>
      </c>
      <c r="N157" s="24"/>
      <c r="O157" s="23"/>
      <c r="Q157" s="22">
        <v>12</v>
      </c>
      <c r="R157" s="24"/>
      <c r="S157" s="23"/>
      <c r="U157" s="22">
        <v>12</v>
      </c>
      <c r="V157" s="24"/>
      <c r="W157" s="23"/>
      <c r="Y157" s="88" t="s">
        <v>91</v>
      </c>
      <c r="Z157" s="92"/>
      <c r="AA157" s="93"/>
    </row>
    <row r="158" ht="28.5" spans="9:27">
      <c r="I158" s="22">
        <v>13</v>
      </c>
      <c r="J158" s="21"/>
      <c r="K158" s="91"/>
      <c r="L158" s="21"/>
      <c r="M158" s="22">
        <v>13</v>
      </c>
      <c r="N158" s="24"/>
      <c r="O158" s="23"/>
      <c r="Q158" s="22">
        <v>13</v>
      </c>
      <c r="R158" s="24"/>
      <c r="S158" s="23"/>
      <c r="U158" s="22">
        <v>13</v>
      </c>
      <c r="V158" s="24"/>
      <c r="W158" s="23"/>
      <c r="Y158" s="22" t="s">
        <v>51</v>
      </c>
      <c r="Z158" s="24" t="s">
        <v>52</v>
      </c>
      <c r="AA158" s="23" t="s">
        <v>53</v>
      </c>
    </row>
    <row r="159" spans="9:27">
      <c r="I159" s="22">
        <v>14</v>
      </c>
      <c r="J159" s="21"/>
      <c r="K159" s="91"/>
      <c r="L159" s="21"/>
      <c r="M159" s="22">
        <v>14</v>
      </c>
      <c r="N159" s="24"/>
      <c r="O159" s="23"/>
      <c r="Q159" s="22">
        <v>14</v>
      </c>
      <c r="R159" s="24"/>
      <c r="S159" s="23"/>
      <c r="U159" s="22">
        <v>14</v>
      </c>
      <c r="V159" s="24"/>
      <c r="W159" s="23"/>
      <c r="Y159" s="22">
        <v>1</v>
      </c>
      <c r="Z159" s="24"/>
      <c r="AA159" s="23"/>
    </row>
    <row r="160" spans="9:27">
      <c r="I160" s="22">
        <v>15</v>
      </c>
      <c r="J160" s="21"/>
      <c r="K160" s="91"/>
      <c r="L160" s="21"/>
      <c r="M160" s="22">
        <v>15</v>
      </c>
      <c r="N160" s="24"/>
      <c r="O160" s="23"/>
      <c r="Q160" s="22">
        <v>15</v>
      </c>
      <c r="R160" s="24"/>
      <c r="S160" s="23"/>
      <c r="U160" s="22">
        <v>15</v>
      </c>
      <c r="V160" s="24"/>
      <c r="W160" s="23"/>
      <c r="Y160" s="22">
        <v>2</v>
      </c>
      <c r="Z160" s="24"/>
      <c r="AA160" s="23"/>
    </row>
    <row r="161" spans="9:27">
      <c r="I161" s="22">
        <v>16</v>
      </c>
      <c r="J161" s="21"/>
      <c r="K161" s="91"/>
      <c r="L161" s="21"/>
      <c r="M161" s="22">
        <v>16</v>
      </c>
      <c r="N161" s="24"/>
      <c r="O161" s="23"/>
      <c r="Q161" s="22">
        <v>16</v>
      </c>
      <c r="R161" s="24"/>
      <c r="S161" s="23"/>
      <c r="U161" s="22">
        <v>16</v>
      </c>
      <c r="V161" s="24"/>
      <c r="W161" s="23"/>
      <c r="Y161" s="22">
        <v>3</v>
      </c>
      <c r="Z161" s="24"/>
      <c r="AA161" s="23"/>
    </row>
    <row r="162" spans="9:27">
      <c r="I162" s="22">
        <v>17</v>
      </c>
      <c r="J162" s="21"/>
      <c r="K162" s="91"/>
      <c r="L162" s="21"/>
      <c r="M162" s="22">
        <v>17</v>
      </c>
      <c r="N162" s="24"/>
      <c r="O162" s="23"/>
      <c r="Q162" s="22">
        <v>17</v>
      </c>
      <c r="R162" s="24"/>
      <c r="S162" s="23"/>
      <c r="U162" s="22">
        <v>17</v>
      </c>
      <c r="V162" s="24"/>
      <c r="W162" s="23"/>
      <c r="Y162" s="22">
        <v>4</v>
      </c>
      <c r="Z162" s="24"/>
      <c r="AA162" s="23"/>
    </row>
    <row r="163" spans="9:27">
      <c r="I163" s="22">
        <v>18</v>
      </c>
      <c r="J163" s="21"/>
      <c r="K163" s="91"/>
      <c r="L163" s="21"/>
      <c r="M163" s="22">
        <v>18</v>
      </c>
      <c r="N163" s="24"/>
      <c r="O163" s="23"/>
      <c r="Q163" s="22">
        <v>18</v>
      </c>
      <c r="R163" s="24"/>
      <c r="S163" s="23"/>
      <c r="U163" s="22">
        <v>18</v>
      </c>
      <c r="V163" s="24"/>
      <c r="W163" s="23"/>
      <c r="Y163" s="22">
        <v>5</v>
      </c>
      <c r="Z163" s="24"/>
      <c r="AA163" s="23"/>
    </row>
    <row r="164" spans="9:27">
      <c r="I164" s="22">
        <v>19</v>
      </c>
      <c r="J164" s="21"/>
      <c r="K164" s="91"/>
      <c r="L164" s="21"/>
      <c r="M164" s="22">
        <v>19</v>
      </c>
      <c r="N164" s="24"/>
      <c r="O164" s="23"/>
      <c r="Q164" s="22">
        <v>19</v>
      </c>
      <c r="R164" s="24"/>
      <c r="S164" s="23"/>
      <c r="U164" s="22">
        <v>19</v>
      </c>
      <c r="V164" s="24"/>
      <c r="W164" s="23"/>
      <c r="Y164" s="22">
        <v>6</v>
      </c>
      <c r="Z164" s="24"/>
      <c r="AA164" s="23"/>
    </row>
    <row r="165" spans="9:27">
      <c r="I165" s="52">
        <v>20</v>
      </c>
      <c r="J165" s="74"/>
      <c r="K165" s="94"/>
      <c r="L165"/>
      <c r="M165" s="52">
        <v>20</v>
      </c>
      <c r="N165" s="53"/>
      <c r="O165" s="54"/>
      <c r="Q165" s="52">
        <v>20</v>
      </c>
      <c r="R165" s="53"/>
      <c r="S165" s="54"/>
      <c r="U165" s="52">
        <v>20</v>
      </c>
      <c r="V165" s="53"/>
      <c r="W165" s="54"/>
      <c r="Y165" s="22">
        <v>7</v>
      </c>
      <c r="Z165" s="24"/>
      <c r="AA165" s="23"/>
    </row>
    <row r="166" spans="9:27">
      <c r="J166" s="1"/>
      <c r="K166" s="95" t="str">
        <f>IF(COUNT(K146:K165)=0,"",AVERAGE(K146:K165))</f>
        <v/>
      </c>
      <c r="L166" s="95"/>
      <c r="M166" s="95"/>
      <c r="N166" s="95"/>
      <c r="O166" s="95" t="str">
        <f>IF(COUNT(O146:O165)=0,"",AVERAGE(O146:O165))</f>
        <v/>
      </c>
      <c r="P166" s="95"/>
      <c r="Q166" s="95"/>
      <c r="R166" s="95"/>
      <c r="S166" s="95" t="str">
        <f>IF(COUNT(S146:S165)=0,"",AVERAGE(S146:S165))</f>
        <v/>
      </c>
      <c r="T166" s="95"/>
      <c r="U166" s="95"/>
      <c r="V166" s="95"/>
      <c r="W166" s="95" t="str">
        <f>IF(COUNT(W146:W165)=0,"",AVERAGE(W146:W165))</f>
        <v/>
      </c>
      <c r="Y166" s="22">
        <v>8</v>
      </c>
      <c r="Z166" s="24"/>
      <c r="AA166" s="23"/>
    </row>
    <row r="167" spans="9:27">
      <c r="J167" s="1"/>
      <c r="M167" s="1"/>
      <c r="N167" s="1"/>
      <c r="Q167" s="1"/>
      <c r="R167" s="1"/>
      <c r="U167" s="1"/>
      <c r="V167" s="1"/>
      <c r="Y167" s="22">
        <v>9</v>
      </c>
      <c r="Z167" s="24"/>
      <c r="AA167" s="23"/>
    </row>
    <row r="168" spans="9:27">
      <c r="J168" s="1"/>
      <c r="M168" s="1"/>
      <c r="N168" s="1"/>
      <c r="Q168" s="1"/>
      <c r="R168" s="1"/>
      <c r="U168" s="1"/>
      <c r="V168" s="1"/>
      <c r="Y168" s="52">
        <v>10</v>
      </c>
      <c r="Z168" s="53"/>
      <c r="AA168" s="54"/>
    </row>
  </sheetData>
  <conditionalFormatting sqref="K5:K24">
    <cfRule type="top10" dxfId="0" priority="8" percent="1" rank="1"/>
    <cfRule type="top10" dxfId="1" priority="7" percent="1" bottom="1" rank="1"/>
  </conditionalFormatting>
  <conditionalFormatting sqref="K33:K52">
    <cfRule type="top10" dxfId="0" priority="72" percent="1" rank="1"/>
    <cfRule type="top10" dxfId="2" priority="71" percent="1" bottom="1" rank="1"/>
  </conditionalFormatting>
  <conditionalFormatting sqref="K61:K80">
    <cfRule type="top10" dxfId="0" priority="64" percent="1" rank="1"/>
    <cfRule type="top10" dxfId="2" priority="63" percent="1" bottom="1" rank="1"/>
  </conditionalFormatting>
  <conditionalFormatting sqref="K89:K108">
    <cfRule type="top10" dxfId="0" priority="48" percent="1" rank="1"/>
    <cfRule type="top10" dxfId="2" priority="47" percent="1" bottom="1" rank="1"/>
  </conditionalFormatting>
  <conditionalFormatting sqref="K117:K136">
    <cfRule type="top10" dxfId="0" priority="36" percent="1" rank="1"/>
    <cfRule type="top10" dxfId="2" priority="35" percent="1" bottom="1" rank="1"/>
  </conditionalFormatting>
  <conditionalFormatting sqref="K146:K165">
    <cfRule type="top10" dxfId="0" priority="34" percent="1" rank="1"/>
    <cfRule type="top10" dxfId="2" priority="33" percent="1" bottom="1" rank="1"/>
  </conditionalFormatting>
  <conditionalFormatting sqref="O5:O8">
    <cfRule type="top10" dxfId="0" priority="6" percent="1" rank="1"/>
    <cfRule type="top10" dxfId="1" priority="5" percent="1" bottom="1" rank="1"/>
  </conditionalFormatting>
  <conditionalFormatting sqref="O9:O24">
    <cfRule type="top10" dxfId="0" priority="82" percent="1" rank="1"/>
    <cfRule type="top10" dxfId="1" priority="81" percent="1" bottom="1" rank="1"/>
  </conditionalFormatting>
  <conditionalFormatting sqref="O33:O52">
    <cfRule type="top10" dxfId="0" priority="70" percent="1" rank="1"/>
    <cfRule type="top10" dxfId="2" priority="69" percent="1" bottom="1" rank="1"/>
  </conditionalFormatting>
  <conditionalFormatting sqref="O61:O80">
    <cfRule type="top10" dxfId="0" priority="62" percent="1" rank="1"/>
    <cfRule type="top10" dxfId="2" priority="61" percent="1" bottom="1" rank="1"/>
  </conditionalFormatting>
  <conditionalFormatting sqref="O89:O108">
    <cfRule type="top10" dxfId="0" priority="46" percent="1" rank="1"/>
    <cfRule type="top10" dxfId="2" priority="45" percent="1" bottom="1" rank="1"/>
  </conditionalFormatting>
  <conditionalFormatting sqref="O117:O136">
    <cfRule type="top10" dxfId="0" priority="18" percent="1" rank="1"/>
    <cfRule type="top10" dxfId="2" priority="17" percent="1" bottom="1" rank="1"/>
  </conditionalFormatting>
  <conditionalFormatting sqref="O146:O165">
    <cfRule type="top10" dxfId="0" priority="32" percent="1" rank="1"/>
    <cfRule type="top10" dxfId="2" priority="31" percent="1" bottom="1" rank="1"/>
  </conditionalFormatting>
  <conditionalFormatting sqref="S5:S8">
    <cfRule type="top10" dxfId="0" priority="4" percent="1" rank="1"/>
    <cfRule type="top10" dxfId="1" priority="3" percent="1" bottom="1" rank="1"/>
  </conditionalFormatting>
  <conditionalFormatting sqref="S9:S24">
    <cfRule type="top10" dxfId="0" priority="80" percent="1" rank="1"/>
    <cfRule type="top10" dxfId="1" priority="79" percent="1" bottom="1" rank="1"/>
  </conditionalFormatting>
  <conditionalFormatting sqref="S33:S52">
    <cfRule type="top10" dxfId="0" priority="68" percent="1" rank="1"/>
    <cfRule type="top10" dxfId="2" priority="67" percent="1" bottom="1" rank="1"/>
  </conditionalFormatting>
  <conditionalFormatting sqref="S61:S80">
    <cfRule type="top10" dxfId="0" priority="20" percent="1" rank="1"/>
    <cfRule type="top10" dxfId="2" priority="19" percent="1" bottom="1" rank="1"/>
  </conditionalFormatting>
  <conditionalFormatting sqref="S68:S75">
    <cfRule type="top10" dxfId="0" priority="22" percent="1" rank="1"/>
    <cfRule type="top10" dxfId="2" priority="21" percent="1" bottom="1" rank="1"/>
  </conditionalFormatting>
  <conditionalFormatting sqref="S89:S108">
    <cfRule type="top10" dxfId="0" priority="44" percent="1" rank="1"/>
    <cfRule type="top10" dxfId="2" priority="43" percent="1" bottom="1" rank="1"/>
  </conditionalFormatting>
  <conditionalFormatting sqref="S117:S136">
    <cfRule type="top10" dxfId="0" priority="14" percent="1" rank="1"/>
    <cfRule type="top10" dxfId="2" priority="13" percent="1" bottom="1" rank="1"/>
  </conditionalFormatting>
  <conditionalFormatting sqref="S146:S165">
    <cfRule type="top10" dxfId="0" priority="30" percent="1" rank="1"/>
    <cfRule type="top10" dxfId="2" priority="29" percent="1" bottom="1" rank="1"/>
  </conditionalFormatting>
  <conditionalFormatting sqref="W5:W7">
    <cfRule type="top10" dxfId="0" priority="2" percent="1" rank="1"/>
    <cfRule type="top10" dxfId="1" priority="1" percent="1" bottom="1" rank="1"/>
  </conditionalFormatting>
  <conditionalFormatting sqref="W8:W24">
    <cfRule type="top10" dxfId="0" priority="78" percent="1" rank="1"/>
    <cfRule type="top10" dxfId="1" priority="77" percent="1" bottom="1" rank="1"/>
  </conditionalFormatting>
  <conditionalFormatting sqref="W33:W52">
    <cfRule type="top10" dxfId="0" priority="66" percent="1" rank="1"/>
    <cfRule type="top10" dxfId="2" priority="65" percent="1" bottom="1" rank="1"/>
  </conditionalFormatting>
  <conditionalFormatting sqref="W89:W108">
    <cfRule type="top10" dxfId="0" priority="42" percent="1" rank="1"/>
    <cfRule type="top10" dxfId="2" priority="41" percent="1" bottom="1" rank="1"/>
  </conditionalFormatting>
  <conditionalFormatting sqref="W117:W136">
    <cfRule type="top10" dxfId="0" priority="16" percent="1" rank="1"/>
    <cfRule type="top10" dxfId="2" priority="15" percent="1" bottom="1" rank="1"/>
  </conditionalFormatting>
  <conditionalFormatting sqref="W146:W165">
    <cfRule type="top10" dxfId="0" priority="28" percent="1" rank="1"/>
    <cfRule type="top10" dxfId="2" priority="27" percent="1" bottom="1" rank="1"/>
  </conditionalFormatting>
  <conditionalFormatting sqref="AA5:AA14">
    <cfRule type="top10" dxfId="0" priority="76" percent="1" rank="1"/>
    <cfRule type="top10" dxfId="1" priority="75" percent="1" bottom="1" rank="1"/>
  </conditionalFormatting>
  <conditionalFormatting sqref="AA18:AA27">
    <cfRule type="top10" dxfId="0" priority="74" percent="1" rank="1"/>
    <cfRule type="top10" dxfId="1" priority="73" percent="1" bottom="1" rank="1"/>
  </conditionalFormatting>
  <conditionalFormatting sqref="AA33:AA42">
    <cfRule type="top10" dxfId="0" priority="52" percent="1" rank="1"/>
    <cfRule type="top10" dxfId="2" priority="51" percent="1" bottom="1" rank="1"/>
  </conditionalFormatting>
  <conditionalFormatting sqref="AA46:AA55">
    <cfRule type="top10" dxfId="0" priority="50" percent="1" rank="1"/>
    <cfRule type="top10" dxfId="2" priority="49" percent="1" bottom="1" rank="1"/>
  </conditionalFormatting>
  <conditionalFormatting sqref="AA61:AA70">
    <cfRule type="top10" dxfId="0" priority="56" percent="1" rank="1"/>
    <cfRule type="top10" dxfId="2" priority="55" percent="1" bottom="1" rank="1"/>
  </conditionalFormatting>
  <conditionalFormatting sqref="AA74:AA83">
    <cfRule type="top10" dxfId="0" priority="54" percent="1" rank="1"/>
    <cfRule type="top10" dxfId="2" priority="53" percent="1" bottom="1" rank="1"/>
  </conditionalFormatting>
  <conditionalFormatting sqref="AA89:AA98">
    <cfRule type="top10" dxfId="0" priority="40" percent="1" rank="10"/>
    <cfRule type="top10" dxfId="2" priority="39" percent="1" bottom="1" rank="1"/>
  </conditionalFormatting>
  <conditionalFormatting sqref="AA102:AA111">
    <cfRule type="top10" dxfId="0" priority="38" percent="1" rank="1"/>
    <cfRule type="top10" dxfId="2" priority="37" percent="1" bottom="1" rank="1"/>
  </conditionalFormatting>
  <conditionalFormatting sqref="AA117:AA126">
    <cfRule type="top10" dxfId="0" priority="10" percent="1" rank="1"/>
    <cfRule type="top10" dxfId="2" priority="9" percent="1" bottom="1" rank="1"/>
  </conditionalFormatting>
  <conditionalFormatting sqref="AA130:AA139">
    <cfRule type="top10" dxfId="0" priority="12" percent="1" rank="1"/>
    <cfRule type="top10" dxfId="2" priority="11" percent="1" bottom="1" rank="1"/>
  </conditionalFormatting>
  <conditionalFormatting sqref="AA146:AA155">
    <cfRule type="top10" dxfId="0" priority="26" percent="1" rank="10"/>
    <cfRule type="top10" dxfId="2" priority="25" percent="1" bottom="1" rank="1"/>
  </conditionalFormatting>
  <conditionalFormatting sqref="AA159:AA168">
    <cfRule type="top10" dxfId="0" priority="24" percent="1" rank="1"/>
    <cfRule type="top10" dxfId="2" priority="23" percent="1" bottom="1" rank="1"/>
  </conditionalFormatting>
  <conditionalFormatting sqref="S61:S67;S76:S80;W62:W69">
    <cfRule type="top10" dxfId="0" priority="60" percent="1" rank="1"/>
    <cfRule type="top10" dxfId="2" priority="59" percent="1" bottom="1" rank="1"/>
  </conditionalFormatting>
  <conditionalFormatting sqref="W61;W70:W80">
    <cfRule type="top10" dxfId="0" priority="58" percent="1" rank="1"/>
    <cfRule type="top10" dxfId="2" priority="57" percent="1" bottom="1" rank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68"/>
  <sheetViews>
    <sheetView workbookViewId="0">
      <selection activeCell="W71" sqref="W71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8.9047619047619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2" s="1" customFormat="1" ht="21" spans="1:27">
      <c r="A2" s="3" t="s">
        <v>37</v>
      </c>
      <c r="C2" s="5"/>
      <c r="D2" s="5"/>
      <c r="E2" s="6"/>
      <c r="G2" s="7"/>
      <c r="H2" s="7"/>
      <c r="I2" s="7" t="str">
        <f>"POINT-Typ "&amp;$B$4</f>
        <v>POINT-Typ 26 mm black</v>
      </c>
      <c r="J2" s="7"/>
    </row>
    <row r="3" s="1" customFormat="1" spans="1:27">
      <c r="A3" s="8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10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15" t="s">
        <v>49</v>
      </c>
      <c r="B4" t="s">
        <v>50</v>
      </c>
      <c r="C4" s="16">
        <f>IF(COUNT(K5:K24,O5:O24,S5:S24,W5:W24,AA5:AA14,AA18:AA27)=0,"",MIN(K5:K24,O5:O24,S5:S24,W5:W24,AA5:AA14,AA18:AA27))</f>
        <v>13</v>
      </c>
      <c r="D4" s="17">
        <f>IF(COUNT(K5:K24,O5:O24,S5:S24,W5:W24,AA5:AA14,AA18:AA27)=0,"",MAX(K5:K24,O5:O24,S5:S24,W5:W24,AA5:AA14,AA18:AA27))</f>
        <v>19</v>
      </c>
      <c r="E4" s="18">
        <f>IF(COUNT(K5:K24,O5:O24,S5:S24,W5:W24,AA5:AA14,AA18:AA27)=0,"",AVERAGE(K5:K24,O5:O24,S5:S24,W5:W24,AA5:AA14,AA18:AA27))</f>
        <v>15.91</v>
      </c>
      <c r="F4" s="19">
        <f t="shared" ref="F4:F8" si="0">IF(OR(C4="",D4="",E4=""),"",((D4-C4)/E4)*100)</f>
        <v>37.7121307353866</v>
      </c>
      <c r="G4" s="21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15"/>
      <c r="B5" t="s">
        <v>54</v>
      </c>
      <c r="C5" s="16">
        <f>IF(COUNT(K33:K52,O33:O52,S33:S52,W33:W52,AA33:AA42,AA46:AA55)=0,"",MIN(K33:K52,O33:O52,S33:S52,W33:W52,AA33:AA42,AA46:AA55))</f>
        <v>14</v>
      </c>
      <c r="D5" s="17">
        <f>IF(COUNT(K33:K52,O33:O52,S33:S52,W33:W52,AA33:AA42,AA46:AA55)=0,"",MAX(K33:K52,O33:O52,S33:S52,W33:W52,AA33:AA42,AA46:AA55))</f>
        <v>19</v>
      </c>
      <c r="E5" s="18">
        <f>IF(COUNT(K33:K52,O33:O52,S33:S52,W33:W52,AA33:AA42,AA46:AA55)=0,"",AVERAGE(K33:K52,O33:O52,S33:S52,W33:W52,AA33:AA42,AA46:AA55))</f>
        <v>16.35</v>
      </c>
      <c r="F5" s="19">
        <f t="shared" si="0"/>
        <v>30.5810397553517</v>
      </c>
      <c r="G5" s="21"/>
      <c r="H5" s="21"/>
      <c r="I5" s="22">
        <v>1</v>
      </c>
      <c r="J5" s="21"/>
      <c r="K5" s="91">
        <v>17</v>
      </c>
      <c r="L5" s="21"/>
      <c r="M5" s="22">
        <v>1</v>
      </c>
      <c r="N5" s="24"/>
      <c r="O5" s="23">
        <v>16</v>
      </c>
      <c r="Q5" s="22">
        <v>1</v>
      </c>
      <c r="R5" s="24"/>
      <c r="S5" s="23">
        <v>15</v>
      </c>
      <c r="U5" s="22">
        <v>1</v>
      </c>
      <c r="V5" s="24"/>
      <c r="W5" s="23">
        <v>17</v>
      </c>
      <c r="Y5" s="22">
        <v>1</v>
      </c>
      <c r="Z5" s="24">
        <v>50</v>
      </c>
      <c r="AA5" s="23">
        <v>14</v>
      </c>
    </row>
    <row r="6" s="1" customFormat="1" spans="1:27">
      <c r="A6" s="15"/>
      <c r="B6" t="s">
        <v>55</v>
      </c>
      <c r="C6" s="16">
        <f>IF(COUNT(K61:K80,O61:O80,S61:S80,W61:W80,AA61:AA70,AA74:AA83)=0,"",MIN(K61:K80,O61:O80,S61:S80,W61:W80,AA61:AA70,AA74:AA83))</f>
        <v>14</v>
      </c>
      <c r="D6" s="17">
        <f>IF(COUNT(K61:K80,O61:O80,S61:S80,W61:W80,AA61:AA70,AA74:AA83)=0,"",MAX(K61:K80,O61:O80,S61:S80,W61:W80,AA61:AA70,AA74:AA83))</f>
        <v>19</v>
      </c>
      <c r="E6" s="18">
        <f>IF(COUNT(K61:K80,O61:O80,S61:S80,W61:W80,AA61:AA70,AA74:AA83)=0,"",AVERAGE(K61:K80,O61:O80,S61:S80,W61:W80,AA61:AA70,AA74:AA83))</f>
        <v>16.51</v>
      </c>
      <c r="F6" s="19">
        <f t="shared" si="0"/>
        <v>30.2846759539673</v>
      </c>
      <c r="G6" s="21"/>
      <c r="H6" s="21"/>
      <c r="I6" s="22">
        <v>2</v>
      </c>
      <c r="J6" s="21"/>
      <c r="K6" s="91">
        <v>16</v>
      </c>
      <c r="L6" s="21"/>
      <c r="M6" s="22">
        <v>2</v>
      </c>
      <c r="N6" s="24"/>
      <c r="O6" s="23">
        <v>15</v>
      </c>
      <c r="Q6" s="22">
        <v>2</v>
      </c>
      <c r="R6" s="24"/>
      <c r="S6" s="23">
        <v>15</v>
      </c>
      <c r="U6" s="22">
        <v>2</v>
      </c>
      <c r="V6" s="24"/>
      <c r="W6" s="23">
        <v>15</v>
      </c>
      <c r="Y6" s="22">
        <v>2</v>
      </c>
      <c r="Z6" s="24"/>
      <c r="AA6" s="23">
        <v>15</v>
      </c>
    </row>
    <row r="7" s="1" customFormat="1" spans="1:27">
      <c r="A7" s="15" t="s">
        <v>56</v>
      </c>
      <c r="B7" t="s">
        <v>57</v>
      </c>
      <c r="C7" s="16">
        <f>IF(COUNT(K89:K108,O89:O108,S89:S108,W89:W108,AA89:AA98,AA102:AA111)=0,"",MIN(K89:K108,O89:O108,S89:S108,W89:W108,AA89:AA98,AA102:AA111))</f>
        <v>15</v>
      </c>
      <c r="D7" s="17">
        <f>IF(COUNT(K89:K108,O89:O108,S89:S108,W89:W108,AA89:AA98,AA102:AA111)=0,"",MAX(K89:K108,O89:O108,S89:S108,W89:W108,AA89:AA98,AA102:AA111))</f>
        <v>19</v>
      </c>
      <c r="E7" s="18">
        <f>IF(COUNT(K89:K108,O89:O108,S89:S108,W89:W108,AA89:AA98,AA102:AA111)=0,"",AVERAGE(K89:K108,O89:O108,S89:S108,W89:W108,AA89:AA98,AA102:AA111))</f>
        <v>17.52</v>
      </c>
      <c r="F7" s="19">
        <f t="shared" si="0"/>
        <v>22.8310502283105</v>
      </c>
      <c r="G7" s="21"/>
      <c r="H7" s="21"/>
      <c r="I7" s="22">
        <v>3</v>
      </c>
      <c r="J7" s="21"/>
      <c r="K7" s="91">
        <v>18</v>
      </c>
      <c r="L7" s="21"/>
      <c r="M7" s="22">
        <v>3</v>
      </c>
      <c r="N7" s="24"/>
      <c r="O7" s="23">
        <v>19</v>
      </c>
      <c r="Q7" s="22">
        <v>3</v>
      </c>
      <c r="R7" s="24"/>
      <c r="S7" s="23">
        <v>17</v>
      </c>
      <c r="U7" s="22">
        <v>3</v>
      </c>
      <c r="V7" s="24"/>
      <c r="W7" s="23">
        <v>16</v>
      </c>
      <c r="Y7" s="22">
        <v>3</v>
      </c>
      <c r="Z7" s="24"/>
      <c r="AA7" s="23">
        <v>13</v>
      </c>
    </row>
    <row r="8" s="1" customFormat="1" ht="15.75" spans="1:27">
      <c r="A8" s="27"/>
      <c r="B8" s="28" t="s">
        <v>58</v>
      </c>
      <c r="C8" s="29">
        <f>IF(COUNT(K117:K136,O117:O136,S117:S136,W117:W136,AA117:AA126,AA130:AA139)=0,"",MIN(K117:K136,O117:O136,S117:S136,W117:W136,AA117:AA126,AA130:AA139))</f>
        <v>14</v>
      </c>
      <c r="D8" s="30">
        <f>IF(COUNT(K117:K136,O117:O136,S117:S136,W117:W136,AA117:AA126,AA130:AA139)=0,"",MAX(K117:K136,O117:O136,S117:S136,W117:W136,AA117:AA126,AA130:AA139))</f>
        <v>18</v>
      </c>
      <c r="E8" s="31">
        <f>IF(COUNT(K117:K136,O117:O136,S117:S136,W117:W136,AA117:AA126,AA130:AA139)=0,"",AVERAGE(K117:K136,O117:O136,S117:S136,W117:W136,AA117:AA126,AA130:AA139))</f>
        <v>15.86</v>
      </c>
      <c r="F8" s="32">
        <f t="shared" si="0"/>
        <v>25.2206809583859</v>
      </c>
      <c r="G8" s="21"/>
      <c r="H8" s="21"/>
      <c r="I8" s="22">
        <v>4</v>
      </c>
      <c r="J8" s="21"/>
      <c r="K8" s="91">
        <v>18</v>
      </c>
      <c r="L8" s="21"/>
      <c r="M8" s="22">
        <v>4</v>
      </c>
      <c r="N8" s="24"/>
      <c r="O8" s="23">
        <v>18</v>
      </c>
      <c r="Q8" s="22">
        <v>4</v>
      </c>
      <c r="R8" s="24"/>
      <c r="S8" s="23">
        <v>15</v>
      </c>
      <c r="U8" s="22">
        <v>4</v>
      </c>
      <c r="V8" s="24"/>
      <c r="W8" s="23">
        <v>16</v>
      </c>
      <c r="Y8" s="22">
        <v>4</v>
      </c>
      <c r="Z8" s="24"/>
      <c r="AA8" s="23">
        <v>15</v>
      </c>
    </row>
    <row r="9" s="1" customFormat="1" spans="1:27">
      <c r="A9" s="33"/>
      <c r="B9" s="34" t="s">
        <v>59</v>
      </c>
      <c r="C9" s="35"/>
      <c r="D9" s="36"/>
      <c r="E9" s="34"/>
      <c r="F9" s="37"/>
      <c r="G9" s="21"/>
      <c r="H9" s="21"/>
      <c r="I9" s="22">
        <v>5</v>
      </c>
      <c r="J9" s="21"/>
      <c r="K9" s="91">
        <v>17</v>
      </c>
      <c r="L9" s="21"/>
      <c r="M9" s="22">
        <v>5</v>
      </c>
      <c r="N9" s="24"/>
      <c r="O9" s="23">
        <v>16</v>
      </c>
      <c r="Q9" s="22">
        <v>5</v>
      </c>
      <c r="R9" s="24"/>
      <c r="S9" s="23">
        <v>17</v>
      </c>
      <c r="U9" s="22">
        <v>5</v>
      </c>
      <c r="V9" s="24"/>
      <c r="W9" s="23">
        <v>16</v>
      </c>
      <c r="Y9" s="22">
        <v>5</v>
      </c>
      <c r="Z9" s="24"/>
      <c r="AA9" s="23">
        <v>15</v>
      </c>
    </row>
    <row r="10" s="1" customFormat="1" spans="1:27">
      <c r="A10" s="38" t="s">
        <v>60</v>
      </c>
      <c r="B10" s="39"/>
      <c r="C10" s="39"/>
      <c r="D10" s="39"/>
      <c r="E10" s="40"/>
      <c r="G10" s="21"/>
      <c r="H10" s="21"/>
      <c r="I10" s="22">
        <v>6</v>
      </c>
      <c r="J10" s="21"/>
      <c r="K10" s="91">
        <v>17</v>
      </c>
      <c r="L10" s="21"/>
      <c r="M10" s="22">
        <v>6</v>
      </c>
      <c r="N10" s="24"/>
      <c r="O10" s="23">
        <v>14</v>
      </c>
      <c r="Q10" s="22">
        <v>6</v>
      </c>
      <c r="R10" s="24"/>
      <c r="S10" s="23">
        <v>17</v>
      </c>
      <c r="U10" s="22">
        <v>6</v>
      </c>
      <c r="V10" s="24"/>
      <c r="W10" s="23">
        <v>15</v>
      </c>
      <c r="Y10" s="22">
        <v>6</v>
      </c>
      <c r="Z10" s="24"/>
      <c r="AA10" s="23">
        <v>14</v>
      </c>
    </row>
    <row r="11" s="1" customFormat="1" ht="18.75" spans="1:27">
      <c r="A11" s="41" t="s">
        <v>61</v>
      </c>
      <c r="B11" s="42">
        <f>IF(COUNT(C4:C8)=0,"",MIN(C4:C8))</f>
        <v>13</v>
      </c>
      <c r="C11" s="43"/>
      <c r="D11" s="44" t="s">
        <v>62</v>
      </c>
      <c r="E11" s="45">
        <f>IF(COUNT(F4:F8)=0,"",MAX(F4:F8)-MIN(F4:F8))</f>
        <v>14.8810805070761</v>
      </c>
      <c r="G11" s="21"/>
      <c r="H11" s="21"/>
      <c r="I11" s="22">
        <v>7</v>
      </c>
      <c r="J11" s="21"/>
      <c r="K11" s="91">
        <v>17</v>
      </c>
      <c r="L11" s="21"/>
      <c r="M11" s="22">
        <v>7</v>
      </c>
      <c r="N11" s="24"/>
      <c r="O11" s="23">
        <v>15</v>
      </c>
      <c r="Q11" s="22">
        <v>7</v>
      </c>
      <c r="R11" s="24"/>
      <c r="S11" s="23">
        <v>16</v>
      </c>
      <c r="U11" s="22">
        <v>7</v>
      </c>
      <c r="V11" s="24"/>
      <c r="W11" s="23">
        <v>16</v>
      </c>
      <c r="Y11" s="22">
        <v>7</v>
      </c>
      <c r="Z11" s="24"/>
      <c r="AA11" s="23">
        <v>14</v>
      </c>
    </row>
    <row r="12" s="1" customFormat="1" ht="28.5" spans="1:27">
      <c r="A12" s="41" t="s">
        <v>63</v>
      </c>
      <c r="B12" s="42">
        <f>IF(COUNT(D4:D8)=0,"",MAX(D4:D8))</f>
        <v>19</v>
      </c>
      <c r="C12" s="43"/>
      <c r="D12" s="46" t="s">
        <v>16</v>
      </c>
      <c r="E12" s="47">
        <f>IF(OR(B15="",E11=""),"",B15-E11+20)</f>
        <v>75.7930039666436</v>
      </c>
      <c r="G12" s="21"/>
      <c r="H12" s="21"/>
      <c r="I12" s="22">
        <v>8</v>
      </c>
      <c r="J12" s="21"/>
      <c r="K12" s="91">
        <v>16</v>
      </c>
      <c r="L12" s="21"/>
      <c r="M12" s="22">
        <v>8</v>
      </c>
      <c r="N12" s="24"/>
      <c r="O12" s="23">
        <v>15</v>
      </c>
      <c r="Q12" s="22">
        <v>8</v>
      </c>
      <c r="R12" s="24"/>
      <c r="S12" s="23">
        <v>16</v>
      </c>
      <c r="U12" s="22">
        <v>8</v>
      </c>
      <c r="V12" s="24"/>
      <c r="W12" s="23">
        <v>17</v>
      </c>
      <c r="Y12" s="22">
        <v>8</v>
      </c>
      <c r="Z12" s="24"/>
      <c r="AA12" s="23">
        <v>15</v>
      </c>
    </row>
    <row r="13" s="1" customFormat="1" ht="28.5" spans="1:27">
      <c r="A13" s="41" t="s">
        <v>64</v>
      </c>
      <c r="B13" s="42">
        <f>IF(COUNT(E4:E8)=0,"",AVERAGE(E4:E8))</f>
        <v>16.43</v>
      </c>
      <c r="C13" s="43"/>
      <c r="D13" s="48" t="s">
        <v>65</v>
      </c>
      <c r="E13" s="49" t="str">
        <f>IF(COUNT(F4:F8)=0,"",INDEX(B4:B8,MATCH(MIN(F4:F8),F4:F8,0)))</f>
        <v>32 mm gold spiral</v>
      </c>
      <c r="G13" s="21"/>
      <c r="H13" s="21"/>
      <c r="I13" s="22">
        <v>9</v>
      </c>
      <c r="J13" s="21"/>
      <c r="K13" s="91">
        <v>16</v>
      </c>
      <c r="L13" s="21"/>
      <c r="M13" s="22">
        <v>9</v>
      </c>
      <c r="N13" s="24"/>
      <c r="O13" s="23">
        <v>17</v>
      </c>
      <c r="Q13" s="22">
        <v>9</v>
      </c>
      <c r="R13" s="24"/>
      <c r="S13" s="23">
        <v>15</v>
      </c>
      <c r="U13" s="22">
        <v>9</v>
      </c>
      <c r="V13" s="24"/>
      <c r="W13" s="23">
        <v>17</v>
      </c>
      <c r="Y13" s="22">
        <v>9</v>
      </c>
      <c r="Z13" s="24"/>
      <c r="AA13" s="23">
        <v>14</v>
      </c>
    </row>
    <row r="14" s="1" customFormat="1" ht="28.5" spans="1:27">
      <c r="A14" s="50" t="s">
        <v>66</v>
      </c>
      <c r="B14" s="51">
        <f>IF(COUNT(F4:F8)=0,"",AVERAGE(F4:F8))</f>
        <v>29.3259155262804</v>
      </c>
      <c r="C14" s="43"/>
      <c r="D14" s="48" t="s">
        <v>67</v>
      </c>
      <c r="E14" s="49" t="str">
        <f>IF(COUNT(F4:F8)=0,"",INDEX(B4:B8,MATCH(MAX(F4:F8),F4:F8,0)))</f>
        <v>26 mm black</v>
      </c>
      <c r="G14" s="21"/>
      <c r="H14" s="21"/>
      <c r="I14" s="22">
        <v>10</v>
      </c>
      <c r="J14" s="21"/>
      <c r="K14" s="91">
        <v>18</v>
      </c>
      <c r="L14" s="21"/>
      <c r="M14" s="22">
        <v>10</v>
      </c>
      <c r="N14" s="24"/>
      <c r="O14" s="23">
        <v>17</v>
      </c>
      <c r="Q14" s="22">
        <v>10</v>
      </c>
      <c r="R14" s="24"/>
      <c r="S14" s="23">
        <v>16</v>
      </c>
      <c r="U14" s="22">
        <v>10</v>
      </c>
      <c r="V14" s="24"/>
      <c r="W14" s="23">
        <v>17</v>
      </c>
      <c r="Y14" s="52">
        <v>10</v>
      </c>
      <c r="Z14" s="53"/>
      <c r="AA14" s="54">
        <v>15</v>
      </c>
    </row>
    <row r="15" s="1" customFormat="1" ht="19.5" spans="1:27">
      <c r="A15" s="55" t="s">
        <v>68</v>
      </c>
      <c r="B15" s="56">
        <f>IF(B14="","",100-B14)</f>
        <v>70.6740844737196</v>
      </c>
      <c r="C15" s="57"/>
      <c r="D15" s="58"/>
      <c r="E15" s="59"/>
      <c r="G15" s="21"/>
      <c r="H15" s="21"/>
      <c r="I15" s="22">
        <v>11</v>
      </c>
      <c r="J15" s="21"/>
      <c r="K15" s="91">
        <v>17</v>
      </c>
      <c r="L15" s="21"/>
      <c r="M15" s="22">
        <v>11</v>
      </c>
      <c r="N15" s="24"/>
      <c r="O15" s="23">
        <v>15</v>
      </c>
      <c r="Q15" s="22">
        <v>11</v>
      </c>
      <c r="R15" s="24"/>
      <c r="S15" s="23">
        <v>16</v>
      </c>
      <c r="U15" s="22">
        <v>11</v>
      </c>
      <c r="V15" s="24"/>
      <c r="W15" s="23">
        <v>15</v>
      </c>
      <c r="AA15" s="60">
        <f>IF(COUNT(AA5:AA14)=0,"",AVERAGE(AA5:AA14))</f>
        <v>14.4</v>
      </c>
    </row>
    <row r="16" s="1" customFormat="1" spans="1:27">
      <c r="G16" s="21"/>
      <c r="H16" s="21"/>
      <c r="I16" s="22">
        <v>12</v>
      </c>
      <c r="J16" s="21"/>
      <c r="K16" s="91">
        <v>17</v>
      </c>
      <c r="L16" s="21"/>
      <c r="M16" s="22">
        <v>12</v>
      </c>
      <c r="N16" s="24"/>
      <c r="O16" s="23">
        <v>15</v>
      </c>
      <c r="Q16" s="22">
        <v>12</v>
      </c>
      <c r="R16" s="24"/>
      <c r="S16" s="23">
        <v>17</v>
      </c>
      <c r="U16" s="22">
        <v>12</v>
      </c>
      <c r="V16" s="24"/>
      <c r="W16" s="23">
        <v>16</v>
      </c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/>
      <c r="K17" s="91">
        <v>18</v>
      </c>
      <c r="L17" s="21"/>
      <c r="M17" s="22">
        <v>13</v>
      </c>
      <c r="N17" s="24"/>
      <c r="O17" s="23">
        <v>17</v>
      </c>
      <c r="Q17" s="22">
        <v>13</v>
      </c>
      <c r="R17" s="24"/>
      <c r="S17" s="23">
        <v>15</v>
      </c>
      <c r="U17" s="22">
        <v>13</v>
      </c>
      <c r="V17" s="24"/>
      <c r="W17" s="23">
        <v>17</v>
      </c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/>
      <c r="K18" s="91">
        <v>19</v>
      </c>
      <c r="L18" s="21"/>
      <c r="M18" s="22">
        <v>14</v>
      </c>
      <c r="N18" s="24"/>
      <c r="O18" s="23">
        <v>15</v>
      </c>
      <c r="Q18" s="22">
        <v>14</v>
      </c>
      <c r="R18" s="24"/>
      <c r="S18" s="23">
        <v>15</v>
      </c>
      <c r="U18" s="22">
        <v>14</v>
      </c>
      <c r="V18" s="24"/>
      <c r="W18" s="23">
        <v>17</v>
      </c>
      <c r="Y18" s="22">
        <v>1</v>
      </c>
      <c r="Z18" s="24"/>
      <c r="AA18" s="23">
        <v>15</v>
      </c>
    </row>
    <row r="19" s="1" customFormat="1" spans="1:27">
      <c r="A19" s="66" t="s">
        <v>50</v>
      </c>
      <c r="B19" s="67">
        <f>K25</f>
        <v>17.1</v>
      </c>
      <c r="C19" s="67">
        <f>O25</f>
        <v>15.95</v>
      </c>
      <c r="D19" s="67">
        <f>S25</f>
        <v>16.1</v>
      </c>
      <c r="E19" s="67">
        <f>W25</f>
        <v>16.15</v>
      </c>
      <c r="F19" s="68">
        <f>AA28</f>
        <v>14.1</v>
      </c>
      <c r="G19" s="69">
        <f>AA15</f>
        <v>14.4</v>
      </c>
      <c r="H19" s="21"/>
      <c r="I19" s="22">
        <v>15</v>
      </c>
      <c r="J19" s="21"/>
      <c r="K19" s="91">
        <v>16</v>
      </c>
      <c r="L19" s="21"/>
      <c r="M19" s="22">
        <v>15</v>
      </c>
      <c r="N19" s="24"/>
      <c r="O19" s="23">
        <v>16</v>
      </c>
      <c r="Q19" s="22">
        <v>15</v>
      </c>
      <c r="R19" s="24"/>
      <c r="S19" s="23">
        <v>18</v>
      </c>
      <c r="U19" s="22">
        <v>15</v>
      </c>
      <c r="V19" s="24"/>
      <c r="W19" s="23">
        <v>15</v>
      </c>
      <c r="Y19" s="22">
        <v>2</v>
      </c>
      <c r="Z19" s="24"/>
      <c r="AA19" s="23">
        <v>13</v>
      </c>
    </row>
    <row r="20" s="1" customFormat="1" spans="1:27">
      <c r="A20" s="66" t="s">
        <v>54</v>
      </c>
      <c r="B20" s="67">
        <f>K53</f>
        <v>16.8</v>
      </c>
      <c r="C20" s="67">
        <f>O53</f>
        <v>15.9</v>
      </c>
      <c r="D20" s="67">
        <f>S53</f>
        <v>16.8</v>
      </c>
      <c r="E20" s="67">
        <f>W53</f>
        <v>17.45</v>
      </c>
      <c r="F20" s="68">
        <f>AA56</f>
        <v>14.7</v>
      </c>
      <c r="G20" s="69">
        <f>AA43</f>
        <v>14.9</v>
      </c>
      <c r="H20" s="21"/>
      <c r="I20" s="22">
        <v>16</v>
      </c>
      <c r="J20" s="21"/>
      <c r="K20" s="91">
        <v>17</v>
      </c>
      <c r="L20" s="21"/>
      <c r="M20" s="22">
        <v>16</v>
      </c>
      <c r="N20" s="24"/>
      <c r="O20" s="23">
        <v>15</v>
      </c>
      <c r="Q20" s="22">
        <v>16</v>
      </c>
      <c r="R20" s="24"/>
      <c r="S20" s="23">
        <v>17</v>
      </c>
      <c r="U20" s="22">
        <v>16</v>
      </c>
      <c r="V20" s="24"/>
      <c r="W20" s="23">
        <v>17</v>
      </c>
      <c r="Y20" s="22">
        <v>3</v>
      </c>
      <c r="Z20" s="24"/>
      <c r="AA20" s="23">
        <v>14</v>
      </c>
    </row>
    <row r="21" s="1" customFormat="1" spans="1:27">
      <c r="A21" s="66" t="s">
        <v>55</v>
      </c>
      <c r="B21" s="67">
        <f>K81</f>
        <v>17.65</v>
      </c>
      <c r="C21" s="67">
        <f>O81</f>
        <v>15.95</v>
      </c>
      <c r="D21" s="67">
        <f>S81</f>
        <v>16.9</v>
      </c>
      <c r="E21" s="67">
        <f>W81</f>
        <v>16.6</v>
      </c>
      <c r="F21" s="68">
        <f>AA84</f>
        <v>15.4</v>
      </c>
      <c r="G21" s="69">
        <f>AA71</f>
        <v>15.5</v>
      </c>
      <c r="H21" s="21"/>
      <c r="I21" s="22">
        <v>17</v>
      </c>
      <c r="J21" s="21"/>
      <c r="K21" s="91">
        <v>17</v>
      </c>
      <c r="L21" s="21"/>
      <c r="M21" s="22">
        <v>17</v>
      </c>
      <c r="N21" s="24"/>
      <c r="O21" s="23">
        <v>16</v>
      </c>
      <c r="Q21" s="22">
        <v>17</v>
      </c>
      <c r="R21" s="24"/>
      <c r="S21" s="23">
        <v>16</v>
      </c>
      <c r="U21" s="22">
        <v>17</v>
      </c>
      <c r="V21" s="24"/>
      <c r="W21" s="23">
        <v>16</v>
      </c>
      <c r="Y21" s="22">
        <v>4</v>
      </c>
      <c r="Z21" s="24"/>
      <c r="AA21" s="23">
        <v>15</v>
      </c>
    </row>
    <row r="22" s="1" customFormat="1" spans="1:27">
      <c r="A22" s="66" t="s">
        <v>57</v>
      </c>
      <c r="B22" s="67">
        <f>K109</f>
        <v>18</v>
      </c>
      <c r="C22" s="67">
        <f>O109</f>
        <v>17.7</v>
      </c>
      <c r="D22" s="67">
        <f>S109</f>
        <v>17.15</v>
      </c>
      <c r="E22" s="67">
        <f>W109</f>
        <v>18.05</v>
      </c>
      <c r="F22" s="68">
        <f>AA112</f>
        <v>16.4</v>
      </c>
      <c r="G22" s="69">
        <f>AA99</f>
        <v>17</v>
      </c>
      <c r="H22" s="21"/>
      <c r="I22" s="22">
        <v>18</v>
      </c>
      <c r="J22" s="21"/>
      <c r="K22" s="91">
        <v>16</v>
      </c>
      <c r="L22" s="21"/>
      <c r="M22" s="22">
        <v>18</v>
      </c>
      <c r="N22" s="24"/>
      <c r="O22" s="23">
        <v>15</v>
      </c>
      <c r="Q22" s="22">
        <v>18</v>
      </c>
      <c r="R22" s="24"/>
      <c r="S22" s="23">
        <v>18</v>
      </c>
      <c r="U22" s="22">
        <v>18</v>
      </c>
      <c r="V22" s="24"/>
      <c r="W22" s="23">
        <v>15</v>
      </c>
      <c r="Y22" s="22">
        <v>5</v>
      </c>
      <c r="Z22" s="24"/>
      <c r="AA22" s="23">
        <v>14</v>
      </c>
    </row>
    <row r="23" s="1" customFormat="1" ht="15.75" spans="1:27">
      <c r="A23" s="70" t="s">
        <v>58</v>
      </c>
      <c r="B23" s="71">
        <f>K137</f>
        <v>16.4</v>
      </c>
      <c r="C23" s="71">
        <f>O137</f>
        <v>15.8</v>
      </c>
      <c r="D23" s="71">
        <f>S137</f>
        <v>16.05</v>
      </c>
      <c r="E23" s="71">
        <f>W137</f>
        <v>15.85</v>
      </c>
      <c r="F23" s="72">
        <f>AA140</f>
        <v>15.2</v>
      </c>
      <c r="G23" s="73">
        <f>AA127</f>
        <v>15.2</v>
      </c>
      <c r="H23" s="21"/>
      <c r="I23" s="22">
        <v>19</v>
      </c>
      <c r="J23" s="21"/>
      <c r="K23" s="91">
        <v>18</v>
      </c>
      <c r="L23" s="21"/>
      <c r="M23" s="22">
        <v>19</v>
      </c>
      <c r="N23" s="24"/>
      <c r="O23" s="23">
        <v>17</v>
      </c>
      <c r="Q23" s="22">
        <v>19</v>
      </c>
      <c r="R23" s="24"/>
      <c r="S23" s="23">
        <v>15</v>
      </c>
      <c r="U23" s="22">
        <v>19</v>
      </c>
      <c r="V23" s="24"/>
      <c r="W23" s="23">
        <v>17</v>
      </c>
      <c r="Y23" s="22">
        <v>6</v>
      </c>
      <c r="Z23" s="24"/>
      <c r="AA23" s="23">
        <v>15</v>
      </c>
    </row>
    <row r="24" s="1" customFormat="1" ht="15.75" spans="1:27">
      <c r="G24" s="21"/>
      <c r="H24" s="21"/>
      <c r="I24" s="52">
        <v>20</v>
      </c>
      <c r="J24" s="74"/>
      <c r="K24" s="94">
        <v>17</v>
      </c>
      <c r="L24"/>
      <c r="M24" s="52">
        <v>20</v>
      </c>
      <c r="N24" s="53"/>
      <c r="O24" s="54">
        <v>16</v>
      </c>
      <c r="Q24" s="52">
        <v>20</v>
      </c>
      <c r="R24" s="53"/>
      <c r="S24" s="54">
        <v>16</v>
      </c>
      <c r="U24" s="52">
        <v>20</v>
      </c>
      <c r="V24" s="53"/>
      <c r="W24" s="54">
        <v>16</v>
      </c>
      <c r="Y24" s="22">
        <v>7</v>
      </c>
      <c r="Z24" s="24"/>
      <c r="AA24" s="23">
        <v>14</v>
      </c>
    </row>
    <row r="25" s="1" customFormat="1" ht="30" spans="1:27">
      <c r="A25" s="105" t="s">
        <v>77</v>
      </c>
      <c r="B25" s="106" t="s">
        <v>78</v>
      </c>
      <c r="C25" s="106" t="s">
        <v>79</v>
      </c>
      <c r="D25" s="106" t="s">
        <v>80</v>
      </c>
      <c r="E25" s="106" t="s">
        <v>79</v>
      </c>
      <c r="F25" s="107" t="s">
        <v>81</v>
      </c>
      <c r="G25" s="108" t="s">
        <v>82</v>
      </c>
      <c r="K25" s="80">
        <f>IF(COUNT(K5:K24)=0,"",AVERAGE(K5:K24))</f>
        <v>17.1</v>
      </c>
      <c r="L25" s="80"/>
      <c r="M25" s="80"/>
      <c r="N25" s="80"/>
      <c r="O25" s="80">
        <f>IF(COUNT(O5:O24)=0,"",AVERAGE(O5:O24))</f>
        <v>15.95</v>
      </c>
      <c r="P25" s="80"/>
      <c r="Q25" s="80"/>
      <c r="R25" s="80"/>
      <c r="S25" s="80">
        <f>IF(COUNT(S5:S24)=0,"",AVERAGE(S5:S24))</f>
        <v>16.1</v>
      </c>
      <c r="T25" s="80"/>
      <c r="U25" s="80"/>
      <c r="V25" s="80"/>
      <c r="W25" s="80">
        <f>IF(COUNT(W5:W24)=0,"",AVERAGE(W5:W24))</f>
        <v>16.15</v>
      </c>
      <c r="Y25" s="22">
        <v>8</v>
      </c>
      <c r="Z25" s="24"/>
      <c r="AA25" s="23">
        <v>15</v>
      </c>
    </row>
    <row r="26" s="1" customFormat="1" spans="1:27">
      <c r="A26" s="66" t="s">
        <v>50</v>
      </c>
      <c r="B26" s="68" t="s">
        <v>83</v>
      </c>
      <c r="C26" s="68">
        <v>6</v>
      </c>
      <c r="D26" s="68" t="s">
        <v>84</v>
      </c>
      <c r="E26" s="68">
        <v>2</v>
      </c>
      <c r="F26" s="81">
        <f>((20-14)/E4)*100</f>
        <v>37.7121307353866</v>
      </c>
      <c r="G26" s="109">
        <f>((15-13)/E4)*100</f>
        <v>12.5707102451288</v>
      </c>
      <c r="Y26" s="22">
        <v>9</v>
      </c>
      <c r="Z26" s="24"/>
      <c r="AA26" s="23">
        <v>13</v>
      </c>
    </row>
    <row r="27" s="1" customFormat="1" spans="1:27">
      <c r="A27" s="66" t="s">
        <v>54</v>
      </c>
      <c r="B27" s="68" t="s">
        <v>85</v>
      </c>
      <c r="C27" s="68">
        <v>5</v>
      </c>
      <c r="D27" s="68" t="s">
        <v>86</v>
      </c>
      <c r="E27" s="68">
        <v>2</v>
      </c>
      <c r="F27" s="81">
        <f>((19-14)/E5)*100</f>
        <v>30.5810397553517</v>
      </c>
      <c r="G27" s="109">
        <f>((16-14)/E5)*100</f>
        <v>12.2324159021407</v>
      </c>
      <c r="Y27" s="52">
        <v>10</v>
      </c>
      <c r="Z27" s="53"/>
      <c r="AA27" s="54">
        <v>13</v>
      </c>
    </row>
    <row r="28" s="1" customFormat="1" spans="1:27">
      <c r="A28" s="66" t="s">
        <v>55</v>
      </c>
      <c r="B28" s="68" t="s">
        <v>85</v>
      </c>
      <c r="C28" s="68">
        <v>5</v>
      </c>
      <c r="D28" s="68" t="s">
        <v>87</v>
      </c>
      <c r="E28" s="68">
        <v>3</v>
      </c>
      <c r="F28" s="81">
        <f>((19-14)/E6)*100</f>
        <v>30.2846759539673</v>
      </c>
      <c r="G28" s="109">
        <f>((17-14)/E6)*100</f>
        <v>18.1708055723804</v>
      </c>
      <c r="AA28" s="60">
        <f>IF(COUNT(AA18:AA27)=0,"",AVERAGE(AA18:AA27))</f>
        <v>14.1</v>
      </c>
    </row>
    <row r="29" spans="1:27">
      <c r="A29" s="66" t="s">
        <v>57</v>
      </c>
      <c r="B29" s="68" t="s">
        <v>88</v>
      </c>
      <c r="C29" s="68">
        <v>4</v>
      </c>
      <c r="D29" s="68" t="s">
        <v>89</v>
      </c>
      <c r="E29" s="68">
        <v>3</v>
      </c>
      <c r="F29" s="81">
        <f>((19-15)/E7)*100</f>
        <v>22.8310502283105</v>
      </c>
      <c r="G29" s="109">
        <f>((18-15)/E7)*100</f>
        <v>17.1232876712329</v>
      </c>
    </row>
    <row r="30" s="1" customFormat="1" ht="15.75" spans="1:27">
      <c r="A30" s="70" t="s">
        <v>58</v>
      </c>
      <c r="B30" s="72" t="s">
        <v>90</v>
      </c>
      <c r="C30" s="72">
        <v>4</v>
      </c>
      <c r="D30" s="72" t="s">
        <v>86</v>
      </c>
      <c r="E30" s="72">
        <v>2</v>
      </c>
      <c r="F30" s="110">
        <f>((18-14)/E8)*100</f>
        <v>25.2206809583859</v>
      </c>
      <c r="G30" s="111">
        <f>((16-14)/E8)*100</f>
        <v>12.6103404791929</v>
      </c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/>
      <c r="I33" s="22">
        <v>1</v>
      </c>
      <c r="J33" s="21"/>
      <c r="K33" s="91">
        <v>15</v>
      </c>
      <c r="L33" s="21"/>
      <c r="M33" s="22">
        <v>1</v>
      </c>
      <c r="N33" s="24"/>
      <c r="O33" s="23">
        <v>15</v>
      </c>
      <c r="Q33" s="22">
        <v>1</v>
      </c>
      <c r="R33" s="24"/>
      <c r="S33" s="23">
        <v>15</v>
      </c>
      <c r="U33" s="22">
        <v>1</v>
      </c>
      <c r="V33" s="24"/>
      <c r="W33" s="23">
        <v>18</v>
      </c>
      <c r="Y33" s="22">
        <v>1</v>
      </c>
      <c r="Z33" s="24"/>
      <c r="AA33" s="23">
        <v>15</v>
      </c>
    </row>
    <row r="34" s="1" customFormat="1" spans="7:27">
      <c r="G34" s="21"/>
      <c r="H34" s="21"/>
      <c r="I34" s="22">
        <v>2</v>
      </c>
      <c r="J34" s="21"/>
      <c r="K34" s="91">
        <v>15</v>
      </c>
      <c r="L34" s="21"/>
      <c r="M34" s="22">
        <v>2</v>
      </c>
      <c r="N34" s="24"/>
      <c r="O34" s="23">
        <v>15</v>
      </c>
      <c r="Q34" s="22">
        <v>2</v>
      </c>
      <c r="R34" s="24"/>
      <c r="S34" s="23">
        <v>16</v>
      </c>
      <c r="U34" s="22">
        <v>2</v>
      </c>
      <c r="V34" s="24"/>
      <c r="W34" s="23">
        <v>16</v>
      </c>
      <c r="Y34" s="22">
        <v>2</v>
      </c>
      <c r="Z34" s="24"/>
      <c r="AA34" s="23">
        <v>14</v>
      </c>
    </row>
    <row r="35" s="1" customFormat="1" spans="7:27">
      <c r="G35" s="21"/>
      <c r="H35" s="21"/>
      <c r="I35" s="22">
        <v>3</v>
      </c>
      <c r="J35" s="21"/>
      <c r="K35" s="91">
        <v>15</v>
      </c>
      <c r="L35" s="21"/>
      <c r="M35" s="22">
        <v>3</v>
      </c>
      <c r="N35" s="24"/>
      <c r="O35" s="23">
        <v>15</v>
      </c>
      <c r="Q35" s="22">
        <v>3</v>
      </c>
      <c r="R35" s="24"/>
      <c r="S35" s="23">
        <v>17</v>
      </c>
      <c r="U35" s="22">
        <v>3</v>
      </c>
      <c r="V35" s="24"/>
      <c r="W35" s="23">
        <v>19</v>
      </c>
      <c r="Y35" s="22">
        <v>3</v>
      </c>
      <c r="Z35" s="24"/>
      <c r="AA35" s="23">
        <v>15</v>
      </c>
    </row>
    <row r="36" s="1" customFormat="1" spans="7:27">
      <c r="G36" s="21"/>
      <c r="H36" s="21"/>
      <c r="I36" s="22">
        <v>4</v>
      </c>
      <c r="J36" s="21"/>
      <c r="K36" s="91">
        <v>17</v>
      </c>
      <c r="L36" s="21"/>
      <c r="M36" s="22">
        <v>4</v>
      </c>
      <c r="N36" s="24"/>
      <c r="O36" s="23">
        <v>16</v>
      </c>
      <c r="Q36" s="22">
        <v>4</v>
      </c>
      <c r="R36" s="24"/>
      <c r="S36" s="23">
        <v>18</v>
      </c>
      <c r="U36" s="22">
        <v>4</v>
      </c>
      <c r="V36" s="24"/>
      <c r="W36" s="23">
        <v>18</v>
      </c>
      <c r="Y36" s="22">
        <v>4</v>
      </c>
      <c r="Z36" s="24"/>
      <c r="AA36" s="23">
        <v>15</v>
      </c>
    </row>
    <row r="37" s="1" customFormat="1" spans="7:27">
      <c r="G37" s="21"/>
      <c r="H37" s="21"/>
      <c r="I37" s="22">
        <v>5</v>
      </c>
      <c r="J37" s="21"/>
      <c r="K37" s="91">
        <v>18</v>
      </c>
      <c r="L37" s="21"/>
      <c r="M37" s="22">
        <v>5</v>
      </c>
      <c r="N37" s="24"/>
      <c r="O37" s="23">
        <v>17</v>
      </c>
      <c r="Q37" s="22">
        <v>5</v>
      </c>
      <c r="R37" s="24"/>
      <c r="S37" s="23">
        <v>17</v>
      </c>
      <c r="U37" s="22">
        <v>5</v>
      </c>
      <c r="V37" s="24"/>
      <c r="W37" s="23">
        <v>17</v>
      </c>
      <c r="Y37" s="22">
        <v>5</v>
      </c>
      <c r="Z37" s="24"/>
      <c r="AA37" s="23">
        <v>14</v>
      </c>
    </row>
    <row r="38" s="1" customFormat="1" spans="7:27">
      <c r="G38" s="21"/>
      <c r="H38" s="21"/>
      <c r="I38" s="22">
        <v>6</v>
      </c>
      <c r="J38" s="21"/>
      <c r="K38" s="91">
        <v>19</v>
      </c>
      <c r="L38" s="21"/>
      <c r="M38" s="22">
        <v>6</v>
      </c>
      <c r="N38" s="24"/>
      <c r="O38" s="23">
        <v>17</v>
      </c>
      <c r="Q38" s="22">
        <v>6</v>
      </c>
      <c r="R38" s="24"/>
      <c r="S38" s="23">
        <v>15</v>
      </c>
      <c r="U38" s="22">
        <v>6</v>
      </c>
      <c r="V38" s="24"/>
      <c r="W38" s="23">
        <v>17</v>
      </c>
      <c r="Y38" s="22">
        <v>6</v>
      </c>
      <c r="Z38" s="24"/>
      <c r="AA38" s="23">
        <v>16</v>
      </c>
    </row>
    <row r="39" s="1" customFormat="1" spans="7:27">
      <c r="G39" s="21"/>
      <c r="H39" s="21"/>
      <c r="I39" s="22">
        <v>7</v>
      </c>
      <c r="J39" s="21"/>
      <c r="K39" s="91">
        <v>17</v>
      </c>
      <c r="L39" s="21"/>
      <c r="M39" s="22">
        <v>7</v>
      </c>
      <c r="N39" s="24"/>
      <c r="O39" s="23">
        <v>15</v>
      </c>
      <c r="Q39" s="22">
        <v>7</v>
      </c>
      <c r="R39" s="24"/>
      <c r="S39" s="23">
        <v>18</v>
      </c>
      <c r="U39" s="22">
        <v>7</v>
      </c>
      <c r="V39" s="24"/>
      <c r="W39" s="23">
        <v>18</v>
      </c>
      <c r="Y39" s="22">
        <v>7</v>
      </c>
      <c r="Z39" s="24"/>
      <c r="AA39" s="23">
        <v>15</v>
      </c>
    </row>
    <row r="40" s="1" customFormat="1" spans="7:27">
      <c r="G40" s="21"/>
      <c r="H40" s="21"/>
      <c r="I40" s="22">
        <v>8</v>
      </c>
      <c r="J40" s="21"/>
      <c r="K40" s="91">
        <v>17</v>
      </c>
      <c r="L40" s="21"/>
      <c r="M40" s="22">
        <v>8</v>
      </c>
      <c r="N40" s="24"/>
      <c r="O40" s="23">
        <v>15</v>
      </c>
      <c r="Q40" s="22">
        <v>8</v>
      </c>
      <c r="R40" s="24"/>
      <c r="S40" s="23">
        <v>16</v>
      </c>
      <c r="U40" s="22">
        <v>8</v>
      </c>
      <c r="V40" s="24"/>
      <c r="W40" s="23">
        <v>18</v>
      </c>
      <c r="Y40" s="22">
        <v>8</v>
      </c>
      <c r="Z40" s="24"/>
      <c r="AA40" s="23">
        <v>15</v>
      </c>
    </row>
    <row r="41" s="1" customFormat="1" spans="7:27">
      <c r="G41" s="21"/>
      <c r="H41" s="21"/>
      <c r="I41" s="22">
        <v>9</v>
      </c>
      <c r="J41" s="21"/>
      <c r="K41" s="91">
        <v>19</v>
      </c>
      <c r="L41" s="21"/>
      <c r="M41" s="22">
        <v>9</v>
      </c>
      <c r="N41" s="24"/>
      <c r="O41" s="23">
        <v>15</v>
      </c>
      <c r="Q41" s="22">
        <v>9</v>
      </c>
      <c r="R41" s="24"/>
      <c r="S41" s="23">
        <v>17</v>
      </c>
      <c r="U41" s="22">
        <v>9</v>
      </c>
      <c r="V41" s="24"/>
      <c r="W41" s="23">
        <v>19</v>
      </c>
      <c r="Y41" s="22">
        <v>9</v>
      </c>
      <c r="Z41" s="24"/>
      <c r="AA41" s="23">
        <v>16</v>
      </c>
    </row>
    <row r="42" s="1" customFormat="1" spans="7:27">
      <c r="G42" s="21"/>
      <c r="H42" s="21"/>
      <c r="I42" s="22">
        <v>10</v>
      </c>
      <c r="J42" s="21"/>
      <c r="K42" s="91">
        <v>17</v>
      </c>
      <c r="L42" s="21"/>
      <c r="M42" s="22">
        <v>10</v>
      </c>
      <c r="N42" s="24"/>
      <c r="O42" s="23">
        <v>16</v>
      </c>
      <c r="Q42" s="22">
        <v>10</v>
      </c>
      <c r="R42" s="24"/>
      <c r="S42" s="23">
        <v>19</v>
      </c>
      <c r="U42" s="22">
        <v>10</v>
      </c>
      <c r="V42" s="24"/>
      <c r="W42" s="23">
        <v>17</v>
      </c>
      <c r="Y42" s="52">
        <v>10</v>
      </c>
      <c r="Z42" s="53"/>
      <c r="AA42" s="54">
        <v>14</v>
      </c>
    </row>
    <row r="43" s="1" customFormat="1" spans="7:27">
      <c r="G43" s="21"/>
      <c r="H43" s="21"/>
      <c r="I43" s="22">
        <v>11</v>
      </c>
      <c r="J43" s="21"/>
      <c r="K43" s="91">
        <v>18</v>
      </c>
      <c r="L43" s="21"/>
      <c r="M43" s="22">
        <v>11</v>
      </c>
      <c r="N43" s="24"/>
      <c r="O43" s="23">
        <v>16</v>
      </c>
      <c r="Q43" s="22">
        <v>11</v>
      </c>
      <c r="R43" s="24"/>
      <c r="S43" s="23">
        <v>15</v>
      </c>
      <c r="U43" s="22">
        <v>11</v>
      </c>
      <c r="V43" s="24"/>
      <c r="W43" s="23">
        <v>16</v>
      </c>
      <c r="AA43">
        <f>IF(COUNT(AA33:AA42)=0,"",AVERAGE(AA33:AA42))</f>
        <v>14.9</v>
      </c>
    </row>
    <row r="44" s="1" customFormat="1" spans="7:27">
      <c r="G44" s="21"/>
      <c r="H44" s="21"/>
      <c r="I44" s="22">
        <v>12</v>
      </c>
      <c r="J44" s="21"/>
      <c r="K44" s="91">
        <v>16</v>
      </c>
      <c r="L44" s="21"/>
      <c r="M44" s="22">
        <v>12</v>
      </c>
      <c r="N44" s="24"/>
      <c r="O44" s="23">
        <v>16</v>
      </c>
      <c r="Q44" s="22">
        <v>12</v>
      </c>
      <c r="R44" s="24"/>
      <c r="S44" s="23">
        <v>18</v>
      </c>
      <c r="U44" s="22">
        <v>12</v>
      </c>
      <c r="V44" s="24"/>
      <c r="W44" s="23">
        <v>17</v>
      </c>
      <c r="Y44" s="88" t="s">
        <v>69</v>
      </c>
      <c r="Z44" s="92"/>
      <c r="AA44" s="93"/>
    </row>
    <row r="45" s="1" customFormat="1" ht="28.5" spans="7:27">
      <c r="G45" s="21"/>
      <c r="H45" s="21"/>
      <c r="I45" s="22">
        <v>13</v>
      </c>
      <c r="J45" s="21"/>
      <c r="K45" s="91">
        <v>16</v>
      </c>
      <c r="L45" s="21"/>
      <c r="M45" s="22">
        <v>13</v>
      </c>
      <c r="N45" s="24"/>
      <c r="O45" s="23">
        <v>16</v>
      </c>
      <c r="Q45" s="22">
        <v>13</v>
      </c>
      <c r="R45" s="24"/>
      <c r="S45" s="23">
        <v>18</v>
      </c>
      <c r="U45" s="22">
        <v>13</v>
      </c>
      <c r="V45" s="24"/>
      <c r="W45" s="23">
        <v>18</v>
      </c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/>
      <c r="K46" s="91">
        <v>15</v>
      </c>
      <c r="L46" s="21"/>
      <c r="M46" s="22">
        <v>14</v>
      </c>
      <c r="N46" s="24"/>
      <c r="O46" s="23">
        <v>16</v>
      </c>
      <c r="Q46" s="22">
        <v>14</v>
      </c>
      <c r="R46" s="24"/>
      <c r="S46" s="23">
        <v>15</v>
      </c>
      <c r="U46" s="22">
        <v>14</v>
      </c>
      <c r="V46" s="24"/>
      <c r="W46" s="23">
        <v>18</v>
      </c>
      <c r="Y46" s="22">
        <v>1</v>
      </c>
      <c r="Z46" s="24"/>
      <c r="AA46" s="23">
        <v>14</v>
      </c>
    </row>
    <row r="47" s="1" customFormat="1" spans="7:27">
      <c r="G47" s="21"/>
      <c r="H47" s="21"/>
      <c r="I47" s="22">
        <v>15</v>
      </c>
      <c r="J47" s="21"/>
      <c r="K47" s="91">
        <v>17</v>
      </c>
      <c r="L47" s="21"/>
      <c r="M47" s="22">
        <v>15</v>
      </c>
      <c r="N47" s="24"/>
      <c r="O47" s="23">
        <v>17</v>
      </c>
      <c r="Q47" s="22">
        <v>15</v>
      </c>
      <c r="R47" s="24"/>
      <c r="S47" s="23">
        <v>15</v>
      </c>
      <c r="U47" s="22">
        <v>15</v>
      </c>
      <c r="V47" s="24"/>
      <c r="W47" s="23">
        <v>18</v>
      </c>
      <c r="Y47" s="22">
        <v>2</v>
      </c>
      <c r="Z47" s="24"/>
      <c r="AA47" s="23">
        <v>14</v>
      </c>
    </row>
    <row r="48" s="1" customFormat="1" spans="7:27">
      <c r="G48" s="21"/>
      <c r="H48" s="21"/>
      <c r="I48" s="22">
        <v>16</v>
      </c>
      <c r="J48" s="21"/>
      <c r="K48" s="91">
        <v>17</v>
      </c>
      <c r="L48" s="21"/>
      <c r="M48" s="22">
        <v>16</v>
      </c>
      <c r="N48" s="24"/>
      <c r="O48" s="23">
        <v>18</v>
      </c>
      <c r="Q48" s="22">
        <v>16</v>
      </c>
      <c r="R48" s="24"/>
      <c r="S48" s="23">
        <v>17</v>
      </c>
      <c r="U48" s="22">
        <v>16</v>
      </c>
      <c r="V48" s="24"/>
      <c r="W48" s="23">
        <v>16</v>
      </c>
      <c r="Y48" s="22">
        <v>3</v>
      </c>
      <c r="Z48" s="24"/>
      <c r="AA48" s="23">
        <v>15</v>
      </c>
    </row>
    <row r="49" s="1" customFormat="1" spans="7:27">
      <c r="G49" s="21"/>
      <c r="H49" s="21"/>
      <c r="I49" s="22">
        <v>17</v>
      </c>
      <c r="J49" s="21"/>
      <c r="K49" s="91">
        <v>16</v>
      </c>
      <c r="L49" s="21"/>
      <c r="M49" s="22">
        <v>17</v>
      </c>
      <c r="N49" s="24"/>
      <c r="O49" s="23">
        <v>16</v>
      </c>
      <c r="Q49" s="22">
        <v>17</v>
      </c>
      <c r="R49" s="24"/>
      <c r="S49" s="23">
        <v>16</v>
      </c>
      <c r="U49" s="22">
        <v>17</v>
      </c>
      <c r="V49" s="24"/>
      <c r="W49" s="23">
        <v>18</v>
      </c>
      <c r="Y49" s="22">
        <v>4</v>
      </c>
      <c r="Z49" s="24"/>
      <c r="AA49" s="23">
        <v>14</v>
      </c>
    </row>
    <row r="50" s="1" customFormat="1" spans="7:27">
      <c r="G50" s="21"/>
      <c r="H50" s="21"/>
      <c r="I50" s="22">
        <v>18</v>
      </c>
      <c r="J50" s="21"/>
      <c r="K50" s="91">
        <v>17</v>
      </c>
      <c r="L50" s="21"/>
      <c r="M50" s="22">
        <v>18</v>
      </c>
      <c r="N50" s="24"/>
      <c r="O50" s="23">
        <v>16</v>
      </c>
      <c r="Q50" s="22">
        <v>18</v>
      </c>
      <c r="R50" s="24"/>
      <c r="S50" s="23">
        <v>18</v>
      </c>
      <c r="U50" s="22">
        <v>18</v>
      </c>
      <c r="V50" s="24"/>
      <c r="W50" s="23">
        <v>18</v>
      </c>
      <c r="Y50" s="22">
        <v>5</v>
      </c>
      <c r="Z50" s="24"/>
      <c r="AA50" s="23">
        <v>14</v>
      </c>
    </row>
    <row r="51" s="1" customFormat="1" spans="7:27">
      <c r="G51" s="21"/>
      <c r="H51" s="21"/>
      <c r="I51" s="22">
        <v>19</v>
      </c>
      <c r="J51" s="21"/>
      <c r="K51" s="91">
        <v>16</v>
      </c>
      <c r="L51" s="21"/>
      <c r="M51" s="22">
        <v>19</v>
      </c>
      <c r="N51" s="24"/>
      <c r="O51" s="23">
        <v>15</v>
      </c>
      <c r="Q51" s="22">
        <v>19</v>
      </c>
      <c r="R51" s="24"/>
      <c r="S51" s="23">
        <v>19</v>
      </c>
      <c r="U51" s="22">
        <v>19</v>
      </c>
      <c r="V51" s="24"/>
      <c r="W51" s="23">
        <v>17</v>
      </c>
      <c r="Y51" s="22">
        <v>6</v>
      </c>
      <c r="Z51" s="24"/>
      <c r="AA51" s="23">
        <v>14</v>
      </c>
    </row>
    <row r="52" s="1" customFormat="1" spans="7:27">
      <c r="G52" s="21"/>
      <c r="H52" s="21"/>
      <c r="I52" s="52">
        <v>20</v>
      </c>
      <c r="J52" s="74"/>
      <c r="K52" s="94">
        <v>19</v>
      </c>
      <c r="L52"/>
      <c r="M52" s="52">
        <v>20</v>
      </c>
      <c r="N52" s="53"/>
      <c r="O52" s="54">
        <v>16</v>
      </c>
      <c r="Q52" s="52">
        <v>20</v>
      </c>
      <c r="R52" s="53"/>
      <c r="S52" s="54">
        <v>17</v>
      </c>
      <c r="U52" s="52">
        <v>20</v>
      </c>
      <c r="V52" s="53"/>
      <c r="W52" s="54">
        <v>16</v>
      </c>
      <c r="Y52" s="22">
        <v>7</v>
      </c>
      <c r="Z52" s="24"/>
      <c r="AA52" s="23">
        <v>16</v>
      </c>
    </row>
    <row r="53" s="1" customFormat="1" spans="7:27">
      <c r="K53" s="95">
        <f>IF(COUNT(K33:K52)=0,"",AVERAGE(K33:K52))</f>
        <v>16.8</v>
      </c>
      <c r="L53" s="95"/>
      <c r="M53" s="95"/>
      <c r="N53" s="95"/>
      <c r="O53" s="95">
        <f>IF(COUNT(O33:O52)=0,"",AVERAGE(O33:O52))</f>
        <v>15.9</v>
      </c>
      <c r="P53" s="95"/>
      <c r="Q53" s="95"/>
      <c r="R53" s="95"/>
      <c r="S53" s="95">
        <f>IF(COUNT(S33:S52)=0,"",AVERAGE(S33:S52))</f>
        <v>16.8</v>
      </c>
      <c r="T53" s="95"/>
      <c r="U53" s="95"/>
      <c r="V53" s="95"/>
      <c r="W53" s="95">
        <f>IF(COUNT(W33:W52)=0,"",AVERAGE(W33:W52))</f>
        <v>17.45</v>
      </c>
      <c r="Y53" s="22">
        <v>8</v>
      </c>
      <c r="Z53" s="24"/>
      <c r="AA53" s="23">
        <v>15</v>
      </c>
    </row>
    <row r="54" s="1" customFormat="1" spans="7:27">
      <c r="Y54" s="22">
        <v>9</v>
      </c>
      <c r="Z54" s="24"/>
      <c r="AA54" s="23">
        <v>15</v>
      </c>
    </row>
    <row r="55" s="1" customFormat="1" spans="7:27">
      <c r="Y55" s="52">
        <v>10</v>
      </c>
      <c r="Z55" s="53"/>
      <c r="AA55" s="54">
        <v>16</v>
      </c>
    </row>
    <row r="56" s="1" customFormat="1" spans="7:27">
      <c r="AA56">
        <f>IF(COUNT(AA46:AA55)=0,"",AVERAGE(AA46:AA55))</f>
        <v>14.7</v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/>
      <c r="K61" s="91">
        <v>18</v>
      </c>
      <c r="L61" s="21"/>
      <c r="M61" s="22">
        <v>1</v>
      </c>
      <c r="N61" s="24"/>
      <c r="O61" s="23">
        <v>18</v>
      </c>
      <c r="Q61" s="22">
        <v>1</v>
      </c>
      <c r="R61" s="24"/>
      <c r="S61" s="23">
        <v>17</v>
      </c>
      <c r="U61" s="22">
        <v>1</v>
      </c>
      <c r="V61" s="24"/>
      <c r="W61" s="23">
        <v>15</v>
      </c>
      <c r="Y61" s="22">
        <v>1</v>
      </c>
      <c r="Z61" s="24"/>
      <c r="AA61" s="23">
        <v>16</v>
      </c>
    </row>
    <row r="62" s="1" customFormat="1" spans="7:27">
      <c r="G62" s="21"/>
      <c r="H62" s="21"/>
      <c r="I62" s="22">
        <v>2</v>
      </c>
      <c r="J62" s="21"/>
      <c r="K62" s="91">
        <v>18</v>
      </c>
      <c r="L62" s="21"/>
      <c r="M62" s="22">
        <v>2</v>
      </c>
      <c r="N62" s="24"/>
      <c r="O62" s="23">
        <v>15</v>
      </c>
      <c r="Q62" s="22">
        <v>2</v>
      </c>
      <c r="R62" s="24"/>
      <c r="S62" s="23">
        <v>18</v>
      </c>
      <c r="U62" s="22">
        <v>2</v>
      </c>
      <c r="V62" s="24"/>
      <c r="W62" s="23">
        <v>17</v>
      </c>
      <c r="Y62" s="22">
        <v>2</v>
      </c>
      <c r="Z62" s="24"/>
      <c r="AA62" s="23">
        <v>15</v>
      </c>
    </row>
    <row r="63" s="1" customFormat="1" spans="7:27">
      <c r="G63" s="21"/>
      <c r="H63" s="21"/>
      <c r="I63" s="22">
        <v>3</v>
      </c>
      <c r="J63" s="21"/>
      <c r="K63" s="91">
        <v>17</v>
      </c>
      <c r="L63" s="21"/>
      <c r="M63" s="22">
        <v>3</v>
      </c>
      <c r="N63" s="24"/>
      <c r="O63" s="23">
        <v>17</v>
      </c>
      <c r="Q63" s="22">
        <v>3</v>
      </c>
      <c r="R63" s="24"/>
      <c r="S63" s="23">
        <v>17</v>
      </c>
      <c r="U63" s="22">
        <v>3</v>
      </c>
      <c r="V63" s="24"/>
      <c r="W63" s="23">
        <v>16</v>
      </c>
      <c r="Y63" s="22">
        <v>3</v>
      </c>
      <c r="Z63" s="24"/>
      <c r="AA63" s="23">
        <v>15</v>
      </c>
    </row>
    <row r="64" s="1" customFormat="1" spans="7:27">
      <c r="G64" s="21"/>
      <c r="H64" s="21"/>
      <c r="I64" s="22">
        <v>4</v>
      </c>
      <c r="J64" s="21"/>
      <c r="K64" s="91">
        <v>16</v>
      </c>
      <c r="L64" s="21"/>
      <c r="M64" s="22">
        <v>4</v>
      </c>
      <c r="N64" s="24"/>
      <c r="O64" s="23">
        <v>18</v>
      </c>
      <c r="Q64" s="22">
        <v>4</v>
      </c>
      <c r="R64" s="24"/>
      <c r="S64" s="23">
        <v>18</v>
      </c>
      <c r="U64" s="22">
        <v>4</v>
      </c>
      <c r="V64" s="24"/>
      <c r="W64" s="23">
        <v>18</v>
      </c>
      <c r="Y64" s="22">
        <v>4</v>
      </c>
      <c r="Z64" s="24"/>
      <c r="AA64" s="23">
        <v>16</v>
      </c>
    </row>
    <row r="65" s="1" customFormat="1" spans="7:27">
      <c r="G65" s="21"/>
      <c r="H65" s="21"/>
      <c r="I65" s="22">
        <v>5</v>
      </c>
      <c r="J65" s="21"/>
      <c r="K65" s="91">
        <v>17</v>
      </c>
      <c r="L65" s="21"/>
      <c r="M65" s="22">
        <v>5</v>
      </c>
      <c r="N65" s="24"/>
      <c r="O65" s="23">
        <v>15</v>
      </c>
      <c r="Q65" s="22">
        <v>5</v>
      </c>
      <c r="R65" s="24"/>
      <c r="S65" s="23">
        <v>18</v>
      </c>
      <c r="U65" s="22">
        <v>5</v>
      </c>
      <c r="V65" s="24"/>
      <c r="W65" s="23">
        <v>16</v>
      </c>
      <c r="Y65" s="22">
        <v>5</v>
      </c>
      <c r="Z65" s="24"/>
      <c r="AA65" s="23">
        <v>15</v>
      </c>
    </row>
    <row r="66" s="1" customFormat="1" spans="7:27">
      <c r="G66" s="21"/>
      <c r="H66" s="21"/>
      <c r="I66" s="22">
        <v>6</v>
      </c>
      <c r="J66" s="21"/>
      <c r="K66" s="91">
        <v>19</v>
      </c>
      <c r="L66" s="21"/>
      <c r="M66" s="22">
        <v>6</v>
      </c>
      <c r="N66" s="24"/>
      <c r="O66" s="23">
        <v>14</v>
      </c>
      <c r="Q66" s="22">
        <v>6</v>
      </c>
      <c r="R66" s="24"/>
      <c r="S66" s="23">
        <v>18</v>
      </c>
      <c r="U66" s="22">
        <v>6</v>
      </c>
      <c r="V66" s="24"/>
      <c r="W66" s="23">
        <v>17</v>
      </c>
      <c r="Y66" s="22">
        <v>6</v>
      </c>
      <c r="Z66" s="24"/>
      <c r="AA66" s="23">
        <v>16</v>
      </c>
    </row>
    <row r="67" s="1" customFormat="1" spans="7:27">
      <c r="G67" s="21"/>
      <c r="H67" s="21"/>
      <c r="I67" s="22">
        <v>7</v>
      </c>
      <c r="J67" s="21"/>
      <c r="K67" s="91">
        <v>19</v>
      </c>
      <c r="L67" s="21"/>
      <c r="M67" s="22">
        <v>7</v>
      </c>
      <c r="N67" s="24"/>
      <c r="O67" s="23">
        <v>14</v>
      </c>
      <c r="Q67" s="22">
        <v>7</v>
      </c>
      <c r="R67" s="24"/>
      <c r="S67" s="23">
        <v>18</v>
      </c>
      <c r="U67" s="22">
        <v>7</v>
      </c>
      <c r="V67" s="24"/>
      <c r="W67" s="23">
        <v>15</v>
      </c>
      <c r="Y67" s="22">
        <v>7</v>
      </c>
      <c r="Z67" s="24"/>
      <c r="AA67" s="23">
        <v>14</v>
      </c>
    </row>
    <row r="68" s="1" customFormat="1" spans="7:27">
      <c r="G68" s="21"/>
      <c r="H68" s="21"/>
      <c r="I68" s="22">
        <v>8</v>
      </c>
      <c r="J68" s="21"/>
      <c r="K68" s="91">
        <v>16</v>
      </c>
      <c r="L68" s="21"/>
      <c r="M68" s="22">
        <v>8</v>
      </c>
      <c r="N68" s="24"/>
      <c r="O68" s="23">
        <v>15</v>
      </c>
      <c r="Q68" s="22">
        <v>8</v>
      </c>
      <c r="R68" s="24"/>
      <c r="S68" s="68">
        <v>16</v>
      </c>
      <c r="U68" s="22">
        <v>8</v>
      </c>
      <c r="V68" s="24"/>
      <c r="W68" s="23">
        <v>16</v>
      </c>
      <c r="Y68" s="22">
        <v>8</v>
      </c>
      <c r="Z68" s="24"/>
      <c r="AA68" s="23">
        <v>16</v>
      </c>
    </row>
    <row r="69" s="1" customFormat="1" spans="7:27">
      <c r="G69" s="21"/>
      <c r="H69" s="21"/>
      <c r="I69" s="22">
        <v>9</v>
      </c>
      <c r="J69" s="21"/>
      <c r="K69" s="91">
        <v>18</v>
      </c>
      <c r="L69" s="21"/>
      <c r="M69" s="22">
        <v>9</v>
      </c>
      <c r="N69" s="24"/>
      <c r="O69" s="23">
        <v>14</v>
      </c>
      <c r="Q69" s="22">
        <v>9</v>
      </c>
      <c r="R69" s="24"/>
      <c r="S69" s="68">
        <v>17</v>
      </c>
      <c r="U69" s="22">
        <v>9</v>
      </c>
      <c r="V69" s="24"/>
      <c r="W69" s="23">
        <v>17</v>
      </c>
      <c r="Y69" s="22">
        <v>9</v>
      </c>
      <c r="Z69" s="24"/>
      <c r="AA69" s="23">
        <v>16</v>
      </c>
    </row>
    <row r="70" s="1" customFormat="1" spans="7:27">
      <c r="G70" s="21"/>
      <c r="H70" s="21"/>
      <c r="I70" s="22">
        <v>10</v>
      </c>
      <c r="J70" s="21"/>
      <c r="K70" s="91">
        <v>19</v>
      </c>
      <c r="L70" s="21"/>
      <c r="M70" s="22">
        <v>10</v>
      </c>
      <c r="N70" s="24"/>
      <c r="O70" s="23">
        <v>15</v>
      </c>
      <c r="Q70" s="22">
        <v>10</v>
      </c>
      <c r="R70" s="24"/>
      <c r="S70" s="68">
        <v>16</v>
      </c>
      <c r="U70" s="22">
        <v>10</v>
      </c>
      <c r="V70" s="24"/>
      <c r="W70" s="23">
        <v>15</v>
      </c>
      <c r="Y70" s="52">
        <v>10</v>
      </c>
      <c r="Z70" s="53"/>
      <c r="AA70" s="54">
        <v>16</v>
      </c>
    </row>
    <row r="71" s="1" customFormat="1" spans="7:27">
      <c r="G71" s="21"/>
      <c r="H71" s="21"/>
      <c r="I71" s="22">
        <v>11</v>
      </c>
      <c r="J71" s="21"/>
      <c r="K71" s="91">
        <v>19</v>
      </c>
      <c r="L71" s="21"/>
      <c r="M71" s="22">
        <v>11</v>
      </c>
      <c r="N71" s="24"/>
      <c r="O71" s="23">
        <v>16</v>
      </c>
      <c r="Q71" s="22">
        <v>11</v>
      </c>
      <c r="R71" s="24"/>
      <c r="S71" s="68">
        <v>18</v>
      </c>
      <c r="U71" s="22">
        <v>11</v>
      </c>
      <c r="V71" s="24"/>
      <c r="W71" s="23">
        <v>15</v>
      </c>
      <c r="AA71">
        <f>IF(COUNT(AA61:AA70)=0,"",AVERAGE(AA61:AA70))</f>
        <v>15.5</v>
      </c>
    </row>
    <row r="72" s="1" customFormat="1" spans="7:27">
      <c r="G72" s="21"/>
      <c r="H72" s="21"/>
      <c r="I72" s="22">
        <v>12</v>
      </c>
      <c r="J72" s="21"/>
      <c r="K72" s="91">
        <v>17</v>
      </c>
      <c r="L72" s="21"/>
      <c r="M72" s="22">
        <v>12</v>
      </c>
      <c r="N72" s="24"/>
      <c r="O72" s="23">
        <v>15</v>
      </c>
      <c r="Q72" s="22">
        <v>12</v>
      </c>
      <c r="R72" s="24"/>
      <c r="S72" s="68">
        <v>15</v>
      </c>
      <c r="U72" s="22">
        <v>12</v>
      </c>
      <c r="V72" s="24"/>
      <c r="W72" s="23">
        <v>16</v>
      </c>
      <c r="Y72" s="88" t="s">
        <v>69</v>
      </c>
      <c r="Z72" s="92"/>
      <c r="AA72" s="93"/>
    </row>
    <row r="73" s="1" customFormat="1" ht="28.5" spans="7:27">
      <c r="G73" s="21"/>
      <c r="H73" s="21"/>
      <c r="I73" s="22">
        <v>13</v>
      </c>
      <c r="J73" s="21"/>
      <c r="K73" s="91">
        <v>16</v>
      </c>
      <c r="L73" s="21"/>
      <c r="M73" s="22">
        <v>13</v>
      </c>
      <c r="N73" s="24"/>
      <c r="O73" s="23">
        <v>18</v>
      </c>
      <c r="Q73" s="22">
        <v>13</v>
      </c>
      <c r="R73" s="24"/>
      <c r="S73" s="68">
        <v>17</v>
      </c>
      <c r="U73" s="22">
        <v>13</v>
      </c>
      <c r="V73" s="24"/>
      <c r="W73" s="23">
        <v>18</v>
      </c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/>
      <c r="I74" s="22">
        <v>14</v>
      </c>
      <c r="J74" s="21"/>
      <c r="K74" s="91">
        <v>17</v>
      </c>
      <c r="L74" s="21"/>
      <c r="M74" s="22">
        <v>14</v>
      </c>
      <c r="N74" s="24"/>
      <c r="O74" s="23">
        <v>18</v>
      </c>
      <c r="Q74" s="22">
        <v>14</v>
      </c>
      <c r="R74" s="24"/>
      <c r="S74" s="68">
        <v>15</v>
      </c>
      <c r="U74" s="22">
        <v>14</v>
      </c>
      <c r="V74" s="24"/>
      <c r="W74" s="23">
        <v>17</v>
      </c>
      <c r="Y74" s="22">
        <v>1</v>
      </c>
      <c r="Z74" s="24"/>
      <c r="AA74" s="23">
        <v>15</v>
      </c>
    </row>
    <row r="75" s="1" customFormat="1" spans="7:27">
      <c r="G75" s="21"/>
      <c r="H75" s="21"/>
      <c r="I75" s="22">
        <v>15</v>
      </c>
      <c r="J75" s="21"/>
      <c r="K75" s="91">
        <v>19</v>
      </c>
      <c r="L75" s="21"/>
      <c r="M75" s="22">
        <v>15</v>
      </c>
      <c r="N75" s="24"/>
      <c r="O75" s="23">
        <v>15</v>
      </c>
      <c r="Q75" s="22">
        <v>15</v>
      </c>
      <c r="R75" s="24"/>
      <c r="S75" s="68">
        <v>17</v>
      </c>
      <c r="U75" s="22">
        <v>15</v>
      </c>
      <c r="V75" s="24"/>
      <c r="W75" s="23">
        <v>18</v>
      </c>
      <c r="Y75" s="22">
        <v>2</v>
      </c>
      <c r="Z75" s="24"/>
      <c r="AA75" s="23">
        <v>16</v>
      </c>
    </row>
    <row r="76" s="1" customFormat="1" spans="7:27">
      <c r="G76" s="21"/>
      <c r="H76" s="21"/>
      <c r="I76" s="22">
        <v>16</v>
      </c>
      <c r="J76" s="21"/>
      <c r="K76" s="91">
        <v>17</v>
      </c>
      <c r="L76" s="21"/>
      <c r="M76" s="22">
        <v>16</v>
      </c>
      <c r="N76" s="24"/>
      <c r="O76" s="23">
        <v>17</v>
      </c>
      <c r="Q76" s="22">
        <v>16</v>
      </c>
      <c r="R76" s="24"/>
      <c r="S76" s="23">
        <v>15</v>
      </c>
      <c r="U76" s="22">
        <v>16</v>
      </c>
      <c r="V76" s="24"/>
      <c r="W76" s="23">
        <v>17</v>
      </c>
      <c r="Y76" s="22">
        <v>3</v>
      </c>
      <c r="Z76" s="24"/>
      <c r="AA76" s="23">
        <v>17</v>
      </c>
    </row>
    <row r="77" s="1" customFormat="1" spans="7:27">
      <c r="G77" s="21"/>
      <c r="H77" s="21"/>
      <c r="I77" s="22">
        <v>17</v>
      </c>
      <c r="J77" s="21"/>
      <c r="K77" s="91">
        <v>18</v>
      </c>
      <c r="L77" s="21"/>
      <c r="M77" s="22">
        <v>17</v>
      </c>
      <c r="N77" s="24"/>
      <c r="O77" s="23">
        <v>17</v>
      </c>
      <c r="Q77" s="22">
        <v>17</v>
      </c>
      <c r="R77" s="24"/>
      <c r="S77" s="23">
        <v>18</v>
      </c>
      <c r="U77" s="22">
        <v>17</v>
      </c>
      <c r="V77" s="24"/>
      <c r="W77" s="23">
        <v>18</v>
      </c>
      <c r="Y77" s="22">
        <v>4</v>
      </c>
      <c r="Z77" s="24"/>
      <c r="AA77" s="23">
        <v>15</v>
      </c>
    </row>
    <row r="78" s="1" customFormat="1" spans="7:27">
      <c r="G78" s="21"/>
      <c r="H78" s="21"/>
      <c r="I78" s="22">
        <v>18</v>
      </c>
      <c r="J78" s="21"/>
      <c r="K78" s="91">
        <v>18</v>
      </c>
      <c r="L78" s="21"/>
      <c r="M78" s="22">
        <v>18</v>
      </c>
      <c r="N78" s="24"/>
      <c r="O78" s="23">
        <v>15</v>
      </c>
      <c r="Q78" s="22">
        <v>18</v>
      </c>
      <c r="R78" s="24"/>
      <c r="S78" s="23">
        <v>16</v>
      </c>
      <c r="U78" s="22">
        <v>18</v>
      </c>
      <c r="V78" s="24"/>
      <c r="W78" s="23">
        <v>17</v>
      </c>
      <c r="Y78" s="22">
        <v>5</v>
      </c>
      <c r="Z78" s="24"/>
      <c r="AA78" s="23">
        <v>16</v>
      </c>
    </row>
    <row r="79" s="1" customFormat="1" spans="7:27">
      <c r="G79" s="21"/>
      <c r="H79" s="21"/>
      <c r="I79" s="22">
        <v>19</v>
      </c>
      <c r="J79" s="21"/>
      <c r="K79" s="91">
        <v>17</v>
      </c>
      <c r="L79" s="21"/>
      <c r="M79" s="22">
        <v>19</v>
      </c>
      <c r="N79" s="24"/>
      <c r="O79" s="23">
        <v>18</v>
      </c>
      <c r="Q79" s="22">
        <v>19</v>
      </c>
      <c r="R79" s="24"/>
      <c r="S79" s="23">
        <v>18</v>
      </c>
      <c r="U79" s="22">
        <v>19</v>
      </c>
      <c r="V79" s="24"/>
      <c r="W79" s="23">
        <v>17</v>
      </c>
      <c r="Y79" s="22">
        <v>6</v>
      </c>
      <c r="Z79" s="24"/>
      <c r="AA79" s="23">
        <v>14</v>
      </c>
    </row>
    <row r="80" s="1" customFormat="1" spans="7:27">
      <c r="G80" s="21"/>
      <c r="H80" s="21"/>
      <c r="I80" s="52">
        <v>20</v>
      </c>
      <c r="J80" s="74"/>
      <c r="K80" s="94">
        <v>18</v>
      </c>
      <c r="L80"/>
      <c r="M80" s="52">
        <v>20</v>
      </c>
      <c r="N80" s="53"/>
      <c r="O80" s="54">
        <v>15</v>
      </c>
      <c r="Q80" s="52">
        <v>20</v>
      </c>
      <c r="R80" s="53"/>
      <c r="S80" s="54">
        <v>16</v>
      </c>
      <c r="U80" s="52">
        <v>20</v>
      </c>
      <c r="V80" s="53"/>
      <c r="W80" s="54">
        <v>17</v>
      </c>
      <c r="Y80" s="22">
        <v>7</v>
      </c>
      <c r="Z80" s="24"/>
      <c r="AA80" s="23">
        <v>15</v>
      </c>
    </row>
    <row r="81" s="1" customFormat="1" spans="7:27">
      <c r="K81" s="95">
        <f>IF(COUNT(K61:K80)=0,"",AVERAGE(K61:K80))</f>
        <v>17.65</v>
      </c>
      <c r="L81" s="95"/>
      <c r="M81" s="95"/>
      <c r="N81" s="95"/>
      <c r="O81" s="95">
        <f>IF(COUNT(O61:O80)=0,"",AVERAGE(O61:O80))</f>
        <v>15.95</v>
      </c>
      <c r="P81" s="95"/>
      <c r="Q81" s="95"/>
      <c r="R81" s="95"/>
      <c r="S81" s="95">
        <f>IF(COUNT(S61:S80)=0,"",AVERAGE(S61:S80))</f>
        <v>16.9</v>
      </c>
      <c r="T81" s="95"/>
      <c r="U81" s="95"/>
      <c r="V81" s="95"/>
      <c r="W81" s="95">
        <f>IF(COUNT(W61:W80)=0,"",AVERAGE(W61:W80))</f>
        <v>16.6</v>
      </c>
      <c r="Y81" s="22">
        <v>8</v>
      </c>
      <c r="Z81" s="24"/>
      <c r="AA81" s="23">
        <v>15</v>
      </c>
    </row>
    <row r="82" s="1" customFormat="1" spans="7:27">
      <c r="Y82" s="22">
        <v>9</v>
      </c>
      <c r="Z82" s="24"/>
      <c r="AA82" s="23">
        <v>16</v>
      </c>
    </row>
    <row r="83" s="1" customFormat="1" spans="7:27">
      <c r="Y83" s="52">
        <v>10</v>
      </c>
      <c r="Z83" s="53"/>
      <c r="AA83" s="54">
        <v>15</v>
      </c>
    </row>
    <row r="84" s="1" customFormat="1" spans="7:27">
      <c r="AA84">
        <f>IF(COUNT(AA74:AA83)=0,"",AVERAGE(AA74:AA83))</f>
        <v>15.4</v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/>
      <c r="K89" s="91">
        <v>15</v>
      </c>
      <c r="L89" s="21"/>
      <c r="M89" s="22">
        <v>1</v>
      </c>
      <c r="N89" s="24"/>
      <c r="O89" s="23">
        <v>19</v>
      </c>
      <c r="Q89" s="22">
        <v>1</v>
      </c>
      <c r="R89" s="24"/>
      <c r="S89" s="23">
        <v>16</v>
      </c>
      <c r="U89" s="22">
        <v>1</v>
      </c>
      <c r="V89" s="24"/>
      <c r="W89" s="23">
        <v>18</v>
      </c>
      <c r="Y89" s="22">
        <v>1</v>
      </c>
      <c r="Z89" s="24"/>
      <c r="AA89" s="23">
        <v>16</v>
      </c>
    </row>
    <row r="90" s="1" customFormat="1" spans="7:27">
      <c r="G90" s="21"/>
      <c r="H90" s="21"/>
      <c r="I90" s="22">
        <v>2</v>
      </c>
      <c r="J90" s="21"/>
      <c r="K90" s="91">
        <v>15</v>
      </c>
      <c r="L90" s="21"/>
      <c r="M90" s="22">
        <v>2</v>
      </c>
      <c r="N90" s="24"/>
      <c r="O90" s="23">
        <v>18</v>
      </c>
      <c r="Q90" s="22">
        <v>2</v>
      </c>
      <c r="R90" s="24"/>
      <c r="S90" s="23">
        <v>18</v>
      </c>
      <c r="U90" s="22">
        <v>2</v>
      </c>
      <c r="V90" s="24"/>
      <c r="W90" s="23">
        <v>18</v>
      </c>
      <c r="Y90" s="22">
        <v>2</v>
      </c>
      <c r="Z90" s="24"/>
      <c r="AA90" s="23">
        <v>18</v>
      </c>
    </row>
    <row r="91" s="1" customFormat="1" spans="7:27">
      <c r="G91" s="21"/>
      <c r="H91" s="21"/>
      <c r="I91" s="22">
        <v>3</v>
      </c>
      <c r="J91" s="21"/>
      <c r="K91" s="91">
        <v>18</v>
      </c>
      <c r="L91" s="21"/>
      <c r="M91" s="22">
        <v>3</v>
      </c>
      <c r="N91" s="24"/>
      <c r="O91" s="23">
        <v>18</v>
      </c>
      <c r="Q91" s="22">
        <v>3</v>
      </c>
      <c r="R91" s="24"/>
      <c r="S91" s="23">
        <v>18</v>
      </c>
      <c r="U91" s="22">
        <v>3</v>
      </c>
      <c r="V91" s="24"/>
      <c r="W91" s="23">
        <v>17</v>
      </c>
      <c r="Y91" s="22">
        <v>3</v>
      </c>
      <c r="Z91" s="24"/>
      <c r="AA91" s="23">
        <v>18</v>
      </c>
    </row>
    <row r="92" s="1" customFormat="1" spans="7:27">
      <c r="G92" s="21"/>
      <c r="H92" s="21"/>
      <c r="I92" s="22">
        <v>4</v>
      </c>
      <c r="J92" s="21"/>
      <c r="K92" s="91">
        <v>18</v>
      </c>
      <c r="L92" s="21"/>
      <c r="M92" s="22">
        <v>4</v>
      </c>
      <c r="N92" s="24"/>
      <c r="O92" s="23">
        <v>18</v>
      </c>
      <c r="Q92" s="22">
        <v>4</v>
      </c>
      <c r="R92" s="24"/>
      <c r="S92" s="23">
        <v>18</v>
      </c>
      <c r="U92" s="22">
        <v>4</v>
      </c>
      <c r="V92" s="24"/>
      <c r="W92" s="23">
        <v>18</v>
      </c>
      <c r="Y92" s="22">
        <v>4</v>
      </c>
      <c r="Z92" s="24"/>
      <c r="AA92" s="23">
        <v>17</v>
      </c>
    </row>
    <row r="93" s="1" customFormat="1" spans="7:27">
      <c r="G93" s="21"/>
      <c r="H93" s="21"/>
      <c r="I93" s="22">
        <v>5</v>
      </c>
      <c r="J93" s="21"/>
      <c r="K93" s="91">
        <v>17</v>
      </c>
      <c r="L93" s="21"/>
      <c r="M93" s="22">
        <v>5</v>
      </c>
      <c r="N93" s="24"/>
      <c r="O93" s="23">
        <v>16</v>
      </c>
      <c r="Q93" s="22">
        <v>5</v>
      </c>
      <c r="R93" s="24"/>
      <c r="S93" s="23">
        <v>16</v>
      </c>
      <c r="U93" s="22">
        <v>5</v>
      </c>
      <c r="V93" s="24"/>
      <c r="W93" s="23">
        <v>18</v>
      </c>
      <c r="Y93" s="22">
        <v>5</v>
      </c>
      <c r="Z93" s="24"/>
      <c r="AA93" s="23">
        <v>16</v>
      </c>
    </row>
    <row r="94" s="1" customFormat="1" spans="7:27">
      <c r="G94" s="21"/>
      <c r="H94" s="21"/>
      <c r="I94" s="22">
        <v>6</v>
      </c>
      <c r="J94" s="21"/>
      <c r="K94" s="91">
        <v>19</v>
      </c>
      <c r="L94" s="21"/>
      <c r="M94" s="22">
        <v>6</v>
      </c>
      <c r="N94" s="24"/>
      <c r="O94" s="23">
        <v>18</v>
      </c>
      <c r="Q94" s="22">
        <v>6</v>
      </c>
      <c r="R94" s="24"/>
      <c r="S94" s="23">
        <v>15</v>
      </c>
      <c r="U94" s="22">
        <v>6</v>
      </c>
      <c r="V94" s="24"/>
      <c r="W94" s="23">
        <v>17</v>
      </c>
      <c r="Y94" s="22">
        <v>6</v>
      </c>
      <c r="Z94" s="24"/>
      <c r="AA94" s="23">
        <v>18</v>
      </c>
    </row>
    <row r="95" s="1" customFormat="1" spans="7:27">
      <c r="G95" s="21"/>
      <c r="H95" s="21"/>
      <c r="I95" s="22">
        <v>7</v>
      </c>
      <c r="J95" s="21"/>
      <c r="K95" s="91">
        <v>19</v>
      </c>
      <c r="L95" s="21"/>
      <c r="M95" s="22">
        <v>7</v>
      </c>
      <c r="N95" s="24"/>
      <c r="O95" s="23">
        <v>18</v>
      </c>
      <c r="Q95" s="22">
        <v>7</v>
      </c>
      <c r="R95" s="24"/>
      <c r="S95" s="23">
        <v>17</v>
      </c>
      <c r="U95" s="22">
        <v>7</v>
      </c>
      <c r="V95" s="24"/>
      <c r="W95" s="23">
        <v>18</v>
      </c>
      <c r="Y95" s="22">
        <v>7</v>
      </c>
      <c r="Z95" s="24"/>
      <c r="AA95" s="23">
        <v>16</v>
      </c>
    </row>
    <row r="96" s="1" customFormat="1" spans="7:27">
      <c r="G96" s="21"/>
      <c r="H96" s="21"/>
      <c r="I96" s="22">
        <v>8</v>
      </c>
      <c r="J96" s="21"/>
      <c r="K96" s="91">
        <v>18</v>
      </c>
      <c r="L96" s="21"/>
      <c r="M96" s="22">
        <v>8</v>
      </c>
      <c r="N96" s="24"/>
      <c r="O96" s="23">
        <v>17</v>
      </c>
      <c r="Q96" s="22">
        <v>8</v>
      </c>
      <c r="R96" s="24"/>
      <c r="S96" s="23">
        <v>16</v>
      </c>
      <c r="U96" s="22">
        <v>8</v>
      </c>
      <c r="V96" s="24"/>
      <c r="W96" s="23">
        <v>17</v>
      </c>
      <c r="Y96" s="22">
        <v>8</v>
      </c>
      <c r="Z96" s="24"/>
      <c r="AA96" s="23">
        <v>16</v>
      </c>
    </row>
    <row r="97" s="1" customFormat="1" spans="7:27">
      <c r="G97" s="21"/>
      <c r="H97" s="21"/>
      <c r="I97" s="22">
        <v>9</v>
      </c>
      <c r="J97" s="21"/>
      <c r="K97" s="91">
        <v>19</v>
      </c>
      <c r="L97" s="21"/>
      <c r="M97" s="22">
        <v>9</v>
      </c>
      <c r="N97" s="24"/>
      <c r="O97" s="23">
        <v>17</v>
      </c>
      <c r="Q97" s="22">
        <v>9</v>
      </c>
      <c r="R97" s="24"/>
      <c r="S97" s="23">
        <v>16</v>
      </c>
      <c r="U97" s="22">
        <v>9</v>
      </c>
      <c r="V97" s="24"/>
      <c r="W97" s="23">
        <v>18</v>
      </c>
      <c r="Y97" s="22">
        <v>9</v>
      </c>
      <c r="Z97" s="24"/>
      <c r="AA97" s="23">
        <v>18</v>
      </c>
    </row>
    <row r="98" s="1" customFormat="1" spans="7:27">
      <c r="G98" s="21"/>
      <c r="H98" s="21"/>
      <c r="I98" s="22">
        <v>10</v>
      </c>
      <c r="J98" s="21"/>
      <c r="K98" s="91">
        <v>17</v>
      </c>
      <c r="L98" s="21"/>
      <c r="M98" s="22">
        <v>10</v>
      </c>
      <c r="N98" s="24"/>
      <c r="O98" s="23">
        <v>17</v>
      </c>
      <c r="Q98" s="22">
        <v>10</v>
      </c>
      <c r="R98" s="24"/>
      <c r="S98" s="23">
        <v>15</v>
      </c>
      <c r="U98" s="22">
        <v>10</v>
      </c>
      <c r="V98" s="24"/>
      <c r="W98" s="23">
        <v>19</v>
      </c>
      <c r="Y98" s="52">
        <v>10</v>
      </c>
      <c r="Z98" s="53"/>
      <c r="AA98" s="54">
        <v>17</v>
      </c>
    </row>
    <row r="99" s="1" customFormat="1" spans="7:27">
      <c r="G99" s="21"/>
      <c r="H99" s="21"/>
      <c r="I99" s="22">
        <v>11</v>
      </c>
      <c r="J99" s="21"/>
      <c r="K99" s="91">
        <v>19</v>
      </c>
      <c r="L99" s="21"/>
      <c r="M99" s="22">
        <v>11</v>
      </c>
      <c r="N99" s="24"/>
      <c r="O99" s="23">
        <v>16</v>
      </c>
      <c r="Q99" s="22">
        <v>11</v>
      </c>
      <c r="R99" s="24"/>
      <c r="S99" s="23">
        <v>16</v>
      </c>
      <c r="U99" s="22">
        <v>11</v>
      </c>
      <c r="V99" s="24"/>
      <c r="W99" s="23">
        <v>18</v>
      </c>
      <c r="AA99">
        <f>IF(COUNT(AA89:AA98)=0,"",AVERAGE(AA89:AA98))</f>
        <v>17</v>
      </c>
    </row>
    <row r="100" s="1" customFormat="1" spans="7:27">
      <c r="G100" s="21"/>
      <c r="H100" s="21"/>
      <c r="I100" s="22">
        <v>12</v>
      </c>
      <c r="J100" s="21"/>
      <c r="K100" s="91">
        <v>19</v>
      </c>
      <c r="L100" s="21"/>
      <c r="M100" s="22">
        <v>12</v>
      </c>
      <c r="N100" s="24"/>
      <c r="O100" s="23">
        <v>18</v>
      </c>
      <c r="Q100" s="22">
        <v>12</v>
      </c>
      <c r="R100" s="24"/>
      <c r="S100" s="23">
        <v>17</v>
      </c>
      <c r="U100" s="22">
        <v>12</v>
      </c>
      <c r="V100" s="24"/>
      <c r="W100" s="23">
        <v>19</v>
      </c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/>
      <c r="K101" s="91">
        <v>19</v>
      </c>
      <c r="L101" s="21"/>
      <c r="M101" s="22">
        <v>13</v>
      </c>
      <c r="N101" s="24"/>
      <c r="O101" s="23">
        <v>18</v>
      </c>
      <c r="Q101" s="22">
        <v>13</v>
      </c>
      <c r="R101" s="24"/>
      <c r="S101" s="23">
        <v>19</v>
      </c>
      <c r="U101" s="22">
        <v>13</v>
      </c>
      <c r="V101" s="24"/>
      <c r="W101" s="23">
        <v>19</v>
      </c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/>
      <c r="I102" s="22">
        <v>14</v>
      </c>
      <c r="J102" s="21"/>
      <c r="K102" s="91">
        <v>18</v>
      </c>
      <c r="L102" s="21"/>
      <c r="M102" s="22">
        <v>14</v>
      </c>
      <c r="N102" s="24"/>
      <c r="O102" s="23">
        <v>16</v>
      </c>
      <c r="Q102" s="22">
        <v>14</v>
      </c>
      <c r="R102" s="24"/>
      <c r="S102" s="23">
        <v>18</v>
      </c>
      <c r="U102" s="22">
        <v>14</v>
      </c>
      <c r="V102" s="24"/>
      <c r="W102" s="23">
        <v>19</v>
      </c>
      <c r="Y102" s="22">
        <v>1</v>
      </c>
      <c r="Z102" s="24"/>
      <c r="AA102" s="23">
        <v>17</v>
      </c>
    </row>
    <row r="103" s="1" customFormat="1" spans="7:27">
      <c r="G103" s="21"/>
      <c r="H103" s="21"/>
      <c r="I103" s="22">
        <v>15</v>
      </c>
      <c r="J103" s="21"/>
      <c r="K103" s="91">
        <v>19</v>
      </c>
      <c r="L103" s="21"/>
      <c r="M103" s="22">
        <v>15</v>
      </c>
      <c r="N103" s="24"/>
      <c r="O103" s="23">
        <v>18</v>
      </c>
      <c r="Q103" s="22">
        <v>15</v>
      </c>
      <c r="R103" s="24"/>
      <c r="S103" s="23">
        <v>19</v>
      </c>
      <c r="U103" s="22">
        <v>15</v>
      </c>
      <c r="V103" s="24"/>
      <c r="W103" s="23">
        <v>18</v>
      </c>
      <c r="Y103" s="22">
        <v>2</v>
      </c>
      <c r="Z103" s="24"/>
      <c r="AA103" s="23">
        <v>15</v>
      </c>
    </row>
    <row r="104" s="1" customFormat="1" spans="7:27">
      <c r="G104" s="21"/>
      <c r="H104" s="21"/>
      <c r="I104" s="22">
        <v>16</v>
      </c>
      <c r="J104" s="21"/>
      <c r="K104" s="91">
        <v>18</v>
      </c>
      <c r="L104" s="21"/>
      <c r="M104" s="22">
        <v>16</v>
      </c>
      <c r="N104" s="24"/>
      <c r="O104" s="23">
        <v>18</v>
      </c>
      <c r="Q104" s="22">
        <v>16</v>
      </c>
      <c r="R104" s="24"/>
      <c r="S104" s="23">
        <v>17</v>
      </c>
      <c r="U104" s="22">
        <v>16</v>
      </c>
      <c r="V104" s="24"/>
      <c r="W104" s="23">
        <v>19</v>
      </c>
      <c r="Y104" s="22">
        <v>3</v>
      </c>
      <c r="Z104" s="24"/>
      <c r="AA104" s="23">
        <v>15</v>
      </c>
    </row>
    <row r="105" s="1" customFormat="1" spans="7:27">
      <c r="G105" s="21"/>
      <c r="H105" s="21"/>
      <c r="I105" s="22">
        <v>17</v>
      </c>
      <c r="J105" s="21"/>
      <c r="K105" s="91">
        <v>18</v>
      </c>
      <c r="L105" s="21"/>
      <c r="M105" s="22">
        <v>17</v>
      </c>
      <c r="N105" s="24"/>
      <c r="O105" s="23">
        <v>19</v>
      </c>
      <c r="Q105" s="22">
        <v>17</v>
      </c>
      <c r="R105" s="24"/>
      <c r="S105" s="23">
        <v>18</v>
      </c>
      <c r="U105" s="22">
        <v>17</v>
      </c>
      <c r="V105" s="24"/>
      <c r="W105" s="23">
        <v>17</v>
      </c>
      <c r="Y105" s="22">
        <v>4</v>
      </c>
      <c r="Z105" s="24"/>
      <c r="AA105" s="23">
        <v>17</v>
      </c>
    </row>
    <row r="106" s="1" customFormat="1" spans="7:27">
      <c r="G106" s="21"/>
      <c r="H106" s="21"/>
      <c r="I106" s="22">
        <v>18</v>
      </c>
      <c r="J106" s="21"/>
      <c r="K106" s="91">
        <v>18</v>
      </c>
      <c r="L106" s="21"/>
      <c r="M106" s="22">
        <v>18</v>
      </c>
      <c r="N106" s="24"/>
      <c r="O106" s="23">
        <v>18</v>
      </c>
      <c r="Q106" s="22">
        <v>18</v>
      </c>
      <c r="R106" s="24"/>
      <c r="S106" s="23">
        <v>19</v>
      </c>
      <c r="U106" s="22">
        <v>18</v>
      </c>
      <c r="V106" s="24"/>
      <c r="W106" s="23">
        <v>17</v>
      </c>
      <c r="Y106" s="22">
        <v>5</v>
      </c>
      <c r="Z106" s="24"/>
      <c r="AA106" s="23">
        <v>17</v>
      </c>
    </row>
    <row r="107" s="1" customFormat="1" spans="7:27">
      <c r="G107" s="21"/>
      <c r="H107" s="21"/>
      <c r="I107" s="22">
        <v>19</v>
      </c>
      <c r="J107" s="21"/>
      <c r="K107" s="91">
        <v>19</v>
      </c>
      <c r="L107" s="21"/>
      <c r="M107" s="22">
        <v>19</v>
      </c>
      <c r="N107" s="24"/>
      <c r="O107" s="23">
        <v>19</v>
      </c>
      <c r="Q107" s="22">
        <v>19</v>
      </c>
      <c r="R107" s="24"/>
      <c r="S107" s="23">
        <v>17</v>
      </c>
      <c r="U107" s="22">
        <v>19</v>
      </c>
      <c r="V107" s="24"/>
      <c r="W107" s="23">
        <v>19</v>
      </c>
      <c r="Y107" s="22">
        <v>6</v>
      </c>
      <c r="Z107" s="24"/>
      <c r="AA107" s="23">
        <v>17</v>
      </c>
    </row>
    <row r="108" s="1" customFormat="1" spans="7:27">
      <c r="G108" s="21"/>
      <c r="H108" s="21"/>
      <c r="I108" s="52">
        <v>20</v>
      </c>
      <c r="J108" s="74"/>
      <c r="K108" s="94">
        <v>18</v>
      </c>
      <c r="L108"/>
      <c r="M108" s="52">
        <v>20</v>
      </c>
      <c r="N108" s="53"/>
      <c r="O108" s="54">
        <v>18</v>
      </c>
      <c r="Q108" s="52">
        <v>20</v>
      </c>
      <c r="R108" s="53"/>
      <c r="S108" s="54">
        <v>18</v>
      </c>
      <c r="U108" s="52">
        <v>20</v>
      </c>
      <c r="V108" s="53"/>
      <c r="W108" s="54">
        <v>18</v>
      </c>
      <c r="Y108" s="22">
        <v>7</v>
      </c>
      <c r="Z108" s="24"/>
      <c r="AA108" s="23">
        <v>16</v>
      </c>
    </row>
    <row r="109" s="1" customFormat="1" spans="7:27">
      <c r="K109" s="95">
        <f>IF(COUNT(K89:K108)=0,"",AVERAGE(K89:K108))</f>
        <v>18</v>
      </c>
      <c r="L109" s="95"/>
      <c r="M109" s="95"/>
      <c r="N109" s="95"/>
      <c r="O109" s="95">
        <f>IF(COUNT(O89:O108)=0,"",AVERAGE(O89:O108))</f>
        <v>17.7</v>
      </c>
      <c r="P109" s="95"/>
      <c r="Q109" s="95"/>
      <c r="R109" s="95"/>
      <c r="S109" s="95">
        <f>IF(COUNT(S89:S108)=0,"",AVERAGE(S89:S108))</f>
        <v>17.15</v>
      </c>
      <c r="T109" s="95"/>
      <c r="U109" s="95"/>
      <c r="V109" s="95"/>
      <c r="W109" s="95">
        <f>IF(COUNT(W89:W108)=0,"",AVERAGE(W89:W108))</f>
        <v>18.05</v>
      </c>
      <c r="Y109" s="22">
        <v>8</v>
      </c>
      <c r="Z109" s="24"/>
      <c r="AA109" s="23">
        <v>17</v>
      </c>
    </row>
    <row r="110" s="1" customFormat="1" spans="7:27">
      <c r="Y110" s="22">
        <v>9</v>
      </c>
      <c r="Z110" s="24"/>
      <c r="AA110" s="23">
        <v>17</v>
      </c>
    </row>
    <row r="111" s="1" customFormat="1" spans="7:27">
      <c r="Y111" s="52">
        <v>10</v>
      </c>
      <c r="Z111" s="53"/>
      <c r="AA111" s="54">
        <v>16</v>
      </c>
    </row>
    <row r="112" s="1" customFormat="1" spans="7:27">
      <c r="AA112">
        <f>IF(COUNT(AA102:AA111)=0,"",AVERAGE(AA102:AA111))</f>
        <v>16.4</v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>
        <v>15</v>
      </c>
      <c r="L117" s="21"/>
      <c r="M117" s="22">
        <v>1</v>
      </c>
      <c r="N117" s="24"/>
      <c r="O117" s="23">
        <v>15</v>
      </c>
      <c r="Q117" s="22">
        <v>1</v>
      </c>
      <c r="R117" s="24"/>
      <c r="S117" s="23">
        <v>15</v>
      </c>
      <c r="U117" s="22">
        <v>1</v>
      </c>
      <c r="V117" s="24"/>
      <c r="W117" s="23">
        <v>17</v>
      </c>
      <c r="Y117" s="22">
        <v>1</v>
      </c>
      <c r="Z117" s="24"/>
      <c r="AA117" s="23">
        <v>14</v>
      </c>
    </row>
    <row r="118" s="1" customFormat="1" spans="7:27">
      <c r="G118" s="21"/>
      <c r="H118" s="21"/>
      <c r="I118" s="22">
        <v>2</v>
      </c>
      <c r="J118" s="21"/>
      <c r="K118" s="91">
        <v>16</v>
      </c>
      <c r="L118" s="21"/>
      <c r="M118" s="22">
        <v>2</v>
      </c>
      <c r="N118" s="24"/>
      <c r="O118" s="23">
        <v>15</v>
      </c>
      <c r="Q118" s="22">
        <v>2</v>
      </c>
      <c r="R118" s="24"/>
      <c r="S118" s="23">
        <v>15</v>
      </c>
      <c r="U118" s="22">
        <v>2</v>
      </c>
      <c r="V118" s="24"/>
      <c r="W118" s="23">
        <v>17</v>
      </c>
      <c r="Y118" s="22">
        <v>2</v>
      </c>
      <c r="Z118" s="24"/>
      <c r="AA118" s="23">
        <v>16</v>
      </c>
    </row>
    <row r="119" s="1" customFormat="1" spans="7:27">
      <c r="G119" s="21"/>
      <c r="H119" s="21"/>
      <c r="I119" s="22">
        <v>3</v>
      </c>
      <c r="J119" s="21"/>
      <c r="K119" s="91">
        <v>15</v>
      </c>
      <c r="L119" s="21"/>
      <c r="M119" s="22">
        <v>3</v>
      </c>
      <c r="N119" s="24"/>
      <c r="O119" s="23">
        <v>15</v>
      </c>
      <c r="Q119" s="22">
        <v>3</v>
      </c>
      <c r="R119" s="24"/>
      <c r="S119" s="23">
        <v>15</v>
      </c>
      <c r="U119" s="22">
        <v>3</v>
      </c>
      <c r="V119" s="24"/>
      <c r="W119" s="23">
        <v>15</v>
      </c>
      <c r="Y119" s="22">
        <v>3</v>
      </c>
      <c r="Z119" s="24"/>
      <c r="AA119" s="23">
        <v>15</v>
      </c>
    </row>
    <row r="120" s="1" customFormat="1" spans="7:27">
      <c r="G120" s="21"/>
      <c r="H120" s="21"/>
      <c r="I120" s="22">
        <v>4</v>
      </c>
      <c r="J120" s="21"/>
      <c r="K120" s="91">
        <v>18</v>
      </c>
      <c r="L120" s="21"/>
      <c r="M120" s="22">
        <v>4</v>
      </c>
      <c r="N120" s="24"/>
      <c r="O120" s="23">
        <v>16</v>
      </c>
      <c r="Q120" s="22">
        <v>4</v>
      </c>
      <c r="R120" s="24"/>
      <c r="S120" s="23">
        <v>17</v>
      </c>
      <c r="U120" s="22">
        <v>4</v>
      </c>
      <c r="V120" s="24"/>
      <c r="W120" s="23">
        <v>16</v>
      </c>
      <c r="Y120" s="22">
        <v>4</v>
      </c>
      <c r="Z120" s="24"/>
      <c r="AA120" s="23">
        <v>15</v>
      </c>
    </row>
    <row r="121" s="1" customFormat="1" spans="7:27">
      <c r="G121" s="21"/>
      <c r="H121" s="21"/>
      <c r="I121" s="22">
        <v>5</v>
      </c>
      <c r="J121" s="21"/>
      <c r="K121" s="91">
        <v>16</v>
      </c>
      <c r="L121" s="21"/>
      <c r="M121" s="22">
        <v>5</v>
      </c>
      <c r="N121" s="24"/>
      <c r="O121" s="23">
        <v>16</v>
      </c>
      <c r="Q121" s="22">
        <v>5</v>
      </c>
      <c r="R121" s="24"/>
      <c r="S121" s="23">
        <v>18</v>
      </c>
      <c r="U121" s="22">
        <v>5</v>
      </c>
      <c r="V121" s="24"/>
      <c r="W121" s="23">
        <v>17</v>
      </c>
      <c r="Y121" s="22">
        <v>5</v>
      </c>
      <c r="Z121" s="24"/>
      <c r="AA121" s="23">
        <v>16</v>
      </c>
    </row>
    <row r="122" s="1" customFormat="1" spans="7:27">
      <c r="G122" s="21"/>
      <c r="H122" s="21"/>
      <c r="I122" s="22">
        <v>6</v>
      </c>
      <c r="J122" s="21"/>
      <c r="K122" s="91">
        <v>15</v>
      </c>
      <c r="L122" s="21"/>
      <c r="M122" s="22">
        <v>6</v>
      </c>
      <c r="N122" s="24"/>
      <c r="O122" s="23">
        <v>16</v>
      </c>
      <c r="Q122" s="22">
        <v>6</v>
      </c>
      <c r="R122" s="24"/>
      <c r="S122" s="23">
        <v>15</v>
      </c>
      <c r="U122" s="22">
        <v>6</v>
      </c>
      <c r="V122" s="24"/>
      <c r="W122" s="23">
        <v>16</v>
      </c>
      <c r="Y122" s="22">
        <v>6</v>
      </c>
      <c r="Z122" s="24"/>
      <c r="AA122" s="23">
        <v>16</v>
      </c>
    </row>
    <row r="123" s="1" customFormat="1" spans="7:27">
      <c r="G123" s="21"/>
      <c r="H123" s="21"/>
      <c r="I123" s="22">
        <v>7</v>
      </c>
      <c r="J123" s="21"/>
      <c r="K123" s="91">
        <v>17</v>
      </c>
      <c r="L123" s="21"/>
      <c r="M123" s="22">
        <v>7</v>
      </c>
      <c r="N123" s="24"/>
      <c r="O123" s="23">
        <v>17</v>
      </c>
      <c r="Q123" s="22">
        <v>7</v>
      </c>
      <c r="R123" s="24"/>
      <c r="S123" s="23">
        <v>16</v>
      </c>
      <c r="U123" s="22">
        <v>7</v>
      </c>
      <c r="V123" s="24"/>
      <c r="W123" s="23">
        <v>15</v>
      </c>
      <c r="Y123" s="22">
        <v>7</v>
      </c>
      <c r="Z123" s="24"/>
      <c r="AA123" s="23">
        <v>14</v>
      </c>
    </row>
    <row r="124" s="1" customFormat="1" spans="7:27">
      <c r="G124" s="21"/>
      <c r="H124" s="21"/>
      <c r="I124" s="22">
        <v>8</v>
      </c>
      <c r="J124" s="21"/>
      <c r="K124" s="91">
        <v>16</v>
      </c>
      <c r="L124" s="21"/>
      <c r="M124" s="22">
        <v>8</v>
      </c>
      <c r="N124" s="24"/>
      <c r="O124" s="23">
        <v>18</v>
      </c>
      <c r="Q124" s="22">
        <v>8</v>
      </c>
      <c r="R124" s="24"/>
      <c r="S124" s="23">
        <v>17</v>
      </c>
      <c r="U124" s="22">
        <v>8</v>
      </c>
      <c r="V124" s="24"/>
      <c r="W124" s="23">
        <v>15</v>
      </c>
      <c r="Y124" s="22">
        <v>8</v>
      </c>
      <c r="Z124" s="24"/>
      <c r="AA124" s="23">
        <v>15</v>
      </c>
    </row>
    <row r="125" s="1" customFormat="1" spans="7:27">
      <c r="G125" s="21"/>
      <c r="H125" s="21"/>
      <c r="I125" s="22">
        <v>9</v>
      </c>
      <c r="J125" s="21"/>
      <c r="K125" s="91">
        <v>16</v>
      </c>
      <c r="L125" s="21"/>
      <c r="M125" s="22">
        <v>9</v>
      </c>
      <c r="N125" s="24"/>
      <c r="O125" s="23">
        <v>16</v>
      </c>
      <c r="Q125" s="22">
        <v>9</v>
      </c>
      <c r="R125" s="24"/>
      <c r="S125" s="23">
        <v>18</v>
      </c>
      <c r="U125" s="22">
        <v>9</v>
      </c>
      <c r="V125" s="24"/>
      <c r="W125" s="23">
        <v>15</v>
      </c>
      <c r="Y125" s="22">
        <v>9</v>
      </c>
      <c r="Z125" s="24"/>
      <c r="AA125" s="23">
        <v>15</v>
      </c>
    </row>
    <row r="126" s="1" customFormat="1" spans="7:27">
      <c r="G126" s="21"/>
      <c r="H126" s="21"/>
      <c r="I126" s="22">
        <v>10</v>
      </c>
      <c r="J126" s="21"/>
      <c r="K126" s="91">
        <v>18</v>
      </c>
      <c r="L126" s="21"/>
      <c r="M126" s="22">
        <v>10</v>
      </c>
      <c r="N126" s="24"/>
      <c r="O126" s="23">
        <v>16</v>
      </c>
      <c r="Q126" s="22">
        <v>10</v>
      </c>
      <c r="R126" s="24"/>
      <c r="S126" s="23">
        <v>15</v>
      </c>
      <c r="U126" s="22">
        <v>10</v>
      </c>
      <c r="V126" s="24"/>
      <c r="W126" s="23">
        <v>14</v>
      </c>
      <c r="Y126" s="52">
        <v>10</v>
      </c>
      <c r="Z126" s="53"/>
      <c r="AA126" s="54">
        <v>16</v>
      </c>
    </row>
    <row r="127" s="1" customFormat="1" spans="7:27">
      <c r="G127" s="21"/>
      <c r="H127" s="21"/>
      <c r="I127" s="22">
        <v>11</v>
      </c>
      <c r="J127" s="21"/>
      <c r="K127" s="91">
        <v>18</v>
      </c>
      <c r="L127" s="21"/>
      <c r="M127" s="22">
        <v>11</v>
      </c>
      <c r="N127" s="24"/>
      <c r="O127" s="23">
        <v>15</v>
      </c>
      <c r="Q127" s="22">
        <v>11</v>
      </c>
      <c r="R127" s="24"/>
      <c r="S127" s="23">
        <v>16</v>
      </c>
      <c r="U127" s="22">
        <v>11</v>
      </c>
      <c r="V127" s="24"/>
      <c r="W127" s="23">
        <v>17</v>
      </c>
      <c r="AA127">
        <f>IF(COUNT(AA117:AA126)=0,"",AVERAGE(AA117:AA126))</f>
        <v>15.2</v>
      </c>
    </row>
    <row r="128" s="1" customFormat="1" spans="7:27">
      <c r="G128" s="21"/>
      <c r="H128" s="21"/>
      <c r="I128" s="22">
        <v>12</v>
      </c>
      <c r="J128" s="21"/>
      <c r="K128" s="91">
        <v>16</v>
      </c>
      <c r="L128" s="21"/>
      <c r="M128" s="22">
        <v>12</v>
      </c>
      <c r="N128" s="24"/>
      <c r="O128" s="23">
        <v>16</v>
      </c>
      <c r="Q128" s="22">
        <v>12</v>
      </c>
      <c r="R128" s="24"/>
      <c r="S128" s="23">
        <v>16</v>
      </c>
      <c r="U128" s="22">
        <v>12</v>
      </c>
      <c r="V128" s="24"/>
      <c r="W128" s="23">
        <v>16</v>
      </c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>
        <v>17</v>
      </c>
      <c r="L129" s="21"/>
      <c r="M129" s="22">
        <v>13</v>
      </c>
      <c r="N129" s="24"/>
      <c r="O129" s="23">
        <v>15</v>
      </c>
      <c r="Q129" s="22">
        <v>13</v>
      </c>
      <c r="R129" s="24"/>
      <c r="S129" s="23">
        <v>15</v>
      </c>
      <c r="U129" s="22">
        <v>13</v>
      </c>
      <c r="V129" s="24"/>
      <c r="W129" s="23">
        <v>15</v>
      </c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>
        <v>17</v>
      </c>
      <c r="L130" s="21"/>
      <c r="M130" s="22">
        <v>14</v>
      </c>
      <c r="N130" s="24"/>
      <c r="O130" s="23">
        <v>15</v>
      </c>
      <c r="Q130" s="22">
        <v>14</v>
      </c>
      <c r="R130" s="24"/>
      <c r="S130" s="23">
        <v>17</v>
      </c>
      <c r="U130" s="22">
        <v>14</v>
      </c>
      <c r="V130" s="24"/>
      <c r="W130" s="23">
        <v>16</v>
      </c>
      <c r="Y130" s="22">
        <v>1</v>
      </c>
      <c r="Z130" s="24"/>
      <c r="AA130" s="23">
        <v>14</v>
      </c>
    </row>
    <row r="131" s="1" customFormat="1" spans="7:27">
      <c r="G131" s="21"/>
      <c r="H131" s="21"/>
      <c r="I131" s="22">
        <v>15</v>
      </c>
      <c r="J131" s="21"/>
      <c r="K131" s="91">
        <v>16</v>
      </c>
      <c r="L131" s="21"/>
      <c r="M131" s="22">
        <v>15</v>
      </c>
      <c r="N131" s="24"/>
      <c r="O131" s="23">
        <v>17</v>
      </c>
      <c r="Q131" s="22">
        <v>15</v>
      </c>
      <c r="R131" s="24"/>
      <c r="S131" s="23">
        <v>16</v>
      </c>
      <c r="U131" s="22">
        <v>15</v>
      </c>
      <c r="V131" s="24"/>
      <c r="W131" s="23">
        <v>15</v>
      </c>
      <c r="Y131" s="22">
        <v>2</v>
      </c>
      <c r="Z131" s="24"/>
      <c r="AA131" s="23">
        <v>14</v>
      </c>
    </row>
    <row r="132" s="1" customFormat="1" spans="7:27">
      <c r="G132" s="21"/>
      <c r="H132" s="21"/>
      <c r="I132" s="22">
        <v>16</v>
      </c>
      <c r="J132" s="21"/>
      <c r="K132" s="91">
        <v>18</v>
      </c>
      <c r="L132" s="21"/>
      <c r="M132" s="22">
        <v>16</v>
      </c>
      <c r="N132" s="24"/>
      <c r="O132" s="23">
        <v>15</v>
      </c>
      <c r="Q132" s="22">
        <v>16</v>
      </c>
      <c r="R132" s="24"/>
      <c r="S132" s="23">
        <v>16</v>
      </c>
      <c r="U132" s="22">
        <v>16</v>
      </c>
      <c r="V132" s="24"/>
      <c r="W132" s="23">
        <v>16</v>
      </c>
      <c r="Y132" s="22">
        <v>3</v>
      </c>
      <c r="Z132" s="24"/>
      <c r="AA132" s="23">
        <v>15</v>
      </c>
    </row>
    <row r="133" s="1" customFormat="1" spans="7:27">
      <c r="G133" s="21"/>
      <c r="H133" s="21"/>
      <c r="I133" s="22">
        <v>17</v>
      </c>
      <c r="J133" s="21"/>
      <c r="K133" s="91">
        <v>17</v>
      </c>
      <c r="L133" s="21"/>
      <c r="M133" s="22">
        <v>17</v>
      </c>
      <c r="N133" s="24"/>
      <c r="O133" s="23">
        <v>16</v>
      </c>
      <c r="Q133" s="22">
        <v>17</v>
      </c>
      <c r="R133" s="24"/>
      <c r="S133" s="23">
        <v>16</v>
      </c>
      <c r="U133" s="22">
        <v>17</v>
      </c>
      <c r="V133" s="24"/>
      <c r="W133" s="23">
        <v>17</v>
      </c>
      <c r="Y133" s="22">
        <v>4</v>
      </c>
      <c r="Z133" s="24"/>
      <c r="AA133" s="23">
        <v>16</v>
      </c>
    </row>
    <row r="134" s="1" customFormat="1" spans="7:27">
      <c r="G134" s="21"/>
      <c r="H134" s="21"/>
      <c r="I134" s="22">
        <v>18</v>
      </c>
      <c r="J134" s="21"/>
      <c r="K134" s="91">
        <v>16</v>
      </c>
      <c r="L134" s="21"/>
      <c r="M134" s="22">
        <v>18</v>
      </c>
      <c r="N134" s="24"/>
      <c r="O134" s="23">
        <v>16</v>
      </c>
      <c r="Q134" s="22">
        <v>18</v>
      </c>
      <c r="R134" s="24"/>
      <c r="S134" s="23">
        <v>17</v>
      </c>
      <c r="U134" s="22">
        <v>18</v>
      </c>
      <c r="V134" s="24"/>
      <c r="W134" s="23">
        <v>15</v>
      </c>
      <c r="Y134" s="22">
        <v>5</v>
      </c>
      <c r="Z134" s="24"/>
      <c r="AA134" s="23">
        <v>16</v>
      </c>
    </row>
    <row r="135" s="1" customFormat="1" spans="7:27">
      <c r="G135" s="21"/>
      <c r="H135" s="21"/>
      <c r="I135" s="22">
        <v>19</v>
      </c>
      <c r="J135" s="21"/>
      <c r="K135" s="91">
        <v>15</v>
      </c>
      <c r="L135" s="21"/>
      <c r="M135" s="22">
        <v>19</v>
      </c>
      <c r="N135" s="24"/>
      <c r="O135" s="23">
        <v>15</v>
      </c>
      <c r="Q135" s="22">
        <v>19</v>
      </c>
      <c r="R135" s="24"/>
      <c r="S135" s="23">
        <v>15</v>
      </c>
      <c r="U135" s="22">
        <v>19</v>
      </c>
      <c r="V135" s="24"/>
      <c r="W135" s="23">
        <v>16</v>
      </c>
      <c r="Y135" s="22">
        <v>6</v>
      </c>
      <c r="Z135" s="24"/>
      <c r="AA135" s="23">
        <v>16</v>
      </c>
    </row>
    <row r="136" s="1" customFormat="1" spans="7:27">
      <c r="G136" s="21"/>
      <c r="H136" s="21"/>
      <c r="I136" s="52">
        <v>20</v>
      </c>
      <c r="J136" s="74"/>
      <c r="K136" s="94">
        <v>16</v>
      </c>
      <c r="L136"/>
      <c r="M136" s="52">
        <v>20</v>
      </c>
      <c r="N136" s="53"/>
      <c r="O136" s="54">
        <v>16</v>
      </c>
      <c r="Q136" s="52">
        <v>20</v>
      </c>
      <c r="R136" s="53"/>
      <c r="S136" s="54">
        <v>16</v>
      </c>
      <c r="U136" s="52">
        <v>20</v>
      </c>
      <c r="V136" s="53"/>
      <c r="W136" s="54">
        <v>17</v>
      </c>
      <c r="Y136" s="22">
        <v>7</v>
      </c>
      <c r="Z136" s="24"/>
      <c r="AA136" s="23">
        <v>16</v>
      </c>
    </row>
    <row r="137" s="1" customFormat="1" spans="7:27">
      <c r="K137" s="95">
        <f>IF(COUNT(K117:K136)=0,"",AVERAGE(K117:K136))</f>
        <v>16.4</v>
      </c>
      <c r="L137" s="95"/>
      <c r="M137" s="95"/>
      <c r="N137" s="95"/>
      <c r="O137" s="95">
        <f>IF(COUNT(O117:O136)=0,"",AVERAGE(O117:O136))</f>
        <v>15.8</v>
      </c>
      <c r="P137" s="95"/>
      <c r="Q137" s="95"/>
      <c r="R137" s="95"/>
      <c r="S137" s="95">
        <f>IF(COUNT(S117:S136)=0,"",AVERAGE(S117:S136))</f>
        <v>16.05</v>
      </c>
      <c r="T137" s="95"/>
      <c r="U137" s="95"/>
      <c r="V137" s="95"/>
      <c r="W137" s="95">
        <f>IF(COUNT(W117:W136)=0,"",AVERAGE(W117:W136))</f>
        <v>15.85</v>
      </c>
      <c r="Y137" s="22">
        <v>8</v>
      </c>
      <c r="Z137" s="24"/>
      <c r="AA137" s="23">
        <v>16</v>
      </c>
    </row>
    <row r="138" s="1" customFormat="1" spans="7:27">
      <c r="Y138" s="22">
        <v>9</v>
      </c>
      <c r="Z138" s="24"/>
      <c r="AA138" s="23">
        <v>14</v>
      </c>
    </row>
    <row r="139" s="1" customFormat="1" spans="7:27">
      <c r="Y139" s="52">
        <v>10</v>
      </c>
      <c r="Z139" s="53"/>
      <c r="AA139" s="54">
        <v>15</v>
      </c>
    </row>
    <row r="140" s="1" customFormat="1" spans="7:27">
      <c r="AA140">
        <f>IF(COUNT(AA130:AA139)=0,"",AVERAGE(AA130:AA139))</f>
        <v>15.2</v>
      </c>
    </row>
    <row r="143" spans="7:27">
      <c r="I143" s="7" t="str">
        <f>"POINT-Typ "&amp;$B$9</f>
        <v>POINT-Typ 40 mm SP silk</v>
      </c>
      <c r="J143" s="7"/>
      <c r="M143" s="1"/>
      <c r="N143" s="1"/>
      <c r="Q143" s="1"/>
      <c r="R143" s="1"/>
      <c r="U143" s="1"/>
      <c r="V143" s="1"/>
      <c r="Y143" s="1"/>
      <c r="Z143" s="1"/>
    </row>
    <row r="144" spans="7:27">
      <c r="I144" s="88" t="s">
        <v>44</v>
      </c>
      <c r="J144" s="89"/>
      <c r="K144" s="90"/>
      <c r="M144" s="88" t="s">
        <v>45</v>
      </c>
      <c r="N144" s="89"/>
      <c r="O144" s="90"/>
      <c r="Q144" s="88" t="s">
        <v>46</v>
      </c>
      <c r="R144" s="89"/>
      <c r="S144" s="90"/>
      <c r="U144" s="88" t="s">
        <v>47</v>
      </c>
      <c r="V144" s="89"/>
      <c r="W144" s="90"/>
      <c r="Y144" s="88" t="s">
        <v>48</v>
      </c>
      <c r="Z144" s="89"/>
      <c r="AA144" s="90"/>
    </row>
    <row r="145" ht="28.5" spans="9:27">
      <c r="I145" s="22" t="s">
        <v>51</v>
      </c>
      <c r="J145" s="21" t="s">
        <v>52</v>
      </c>
      <c r="K145" s="23" t="s">
        <v>53</v>
      </c>
      <c r="M145" s="22" t="s">
        <v>51</v>
      </c>
      <c r="N145" s="24" t="s">
        <v>52</v>
      </c>
      <c r="O145" s="23" t="s">
        <v>53</v>
      </c>
      <c r="Q145" s="22" t="s">
        <v>51</v>
      </c>
      <c r="R145" s="24" t="s">
        <v>52</v>
      </c>
      <c r="S145" s="23" t="s">
        <v>53</v>
      </c>
      <c r="U145" s="22" t="s">
        <v>51</v>
      </c>
      <c r="V145" s="24" t="s">
        <v>52</v>
      </c>
      <c r="W145" s="23" t="s">
        <v>53</v>
      </c>
      <c r="Y145" s="22" t="s">
        <v>51</v>
      </c>
      <c r="Z145" s="24" t="s">
        <v>52</v>
      </c>
      <c r="AA145" s="23" t="s">
        <v>53</v>
      </c>
    </row>
    <row r="146" spans="9:27">
      <c r="I146" s="22">
        <v>1</v>
      </c>
      <c r="J146" s="21"/>
      <c r="K146" s="91">
        <v>16</v>
      </c>
      <c r="L146" s="21"/>
      <c r="M146" s="22">
        <v>1</v>
      </c>
      <c r="N146" s="24"/>
      <c r="O146" s="23"/>
      <c r="Q146" s="22">
        <v>1</v>
      </c>
      <c r="R146" s="24"/>
      <c r="S146" s="23"/>
      <c r="U146" s="22">
        <v>1</v>
      </c>
      <c r="V146" s="24"/>
      <c r="W146" s="23"/>
      <c r="Y146" s="22">
        <v>1</v>
      </c>
      <c r="Z146" s="24"/>
      <c r="AA146" s="23"/>
    </row>
    <row r="147" spans="9:27">
      <c r="I147" s="22">
        <v>2</v>
      </c>
      <c r="J147" s="21"/>
      <c r="K147" s="91">
        <v>15</v>
      </c>
      <c r="L147" s="21"/>
      <c r="M147" s="22">
        <v>2</v>
      </c>
      <c r="N147" s="24"/>
      <c r="O147" s="23"/>
      <c r="Q147" s="22">
        <v>2</v>
      </c>
      <c r="R147" s="24"/>
      <c r="S147" s="23"/>
      <c r="U147" s="22">
        <v>2</v>
      </c>
      <c r="V147" s="24"/>
      <c r="W147" s="23"/>
      <c r="Y147" s="22">
        <v>2</v>
      </c>
      <c r="Z147" s="24"/>
      <c r="AA147" s="23"/>
    </row>
    <row r="148" spans="9:27">
      <c r="I148" s="22">
        <v>3</v>
      </c>
      <c r="J148" s="21"/>
      <c r="K148" s="91"/>
      <c r="L148" s="21"/>
      <c r="M148" s="22">
        <v>3</v>
      </c>
      <c r="N148" s="24"/>
      <c r="O148" s="23"/>
      <c r="Q148" s="22">
        <v>3</v>
      </c>
      <c r="R148" s="24"/>
      <c r="S148" s="23"/>
      <c r="U148" s="22">
        <v>3</v>
      </c>
      <c r="V148" s="24"/>
      <c r="W148" s="23"/>
      <c r="Y148" s="22">
        <v>3</v>
      </c>
      <c r="Z148" s="24"/>
      <c r="AA148" s="23"/>
    </row>
    <row r="149" spans="9:27">
      <c r="I149" s="22">
        <v>4</v>
      </c>
      <c r="J149" s="21"/>
      <c r="K149" s="91"/>
      <c r="L149" s="21"/>
      <c r="M149" s="22">
        <v>4</v>
      </c>
      <c r="N149" s="24"/>
      <c r="O149" s="23"/>
      <c r="Q149" s="22">
        <v>4</v>
      </c>
      <c r="R149" s="24"/>
      <c r="S149" s="23"/>
      <c r="U149" s="22">
        <v>4</v>
      </c>
      <c r="V149" s="24"/>
      <c r="W149" s="23"/>
      <c r="Y149" s="22">
        <v>4</v>
      </c>
      <c r="Z149" s="24"/>
      <c r="AA149" s="23"/>
    </row>
    <row r="150" spans="9:27">
      <c r="I150" s="22">
        <v>5</v>
      </c>
      <c r="J150" s="21"/>
      <c r="K150" s="91"/>
      <c r="L150" s="21"/>
      <c r="M150" s="22">
        <v>5</v>
      </c>
      <c r="N150" s="24"/>
      <c r="O150" s="23"/>
      <c r="Q150" s="22">
        <v>5</v>
      </c>
      <c r="R150" s="24"/>
      <c r="S150" s="23"/>
      <c r="U150" s="22">
        <v>5</v>
      </c>
      <c r="V150" s="24"/>
      <c r="W150" s="23"/>
      <c r="Y150" s="22">
        <v>5</v>
      </c>
      <c r="Z150" s="24"/>
      <c r="AA150" s="23"/>
    </row>
    <row r="151" spans="9:27">
      <c r="I151" s="22">
        <v>6</v>
      </c>
      <c r="J151" s="21"/>
      <c r="K151" s="91"/>
      <c r="L151" s="21"/>
      <c r="M151" s="22">
        <v>6</v>
      </c>
      <c r="N151" s="24"/>
      <c r="O151" s="23"/>
      <c r="Q151" s="22">
        <v>6</v>
      </c>
      <c r="R151" s="24"/>
      <c r="S151" s="23"/>
      <c r="U151" s="22">
        <v>6</v>
      </c>
      <c r="V151" s="24"/>
      <c r="W151" s="23"/>
      <c r="Y151" s="22">
        <v>6</v>
      </c>
      <c r="Z151" s="24"/>
      <c r="AA151" s="23"/>
    </row>
    <row r="152" spans="9:27">
      <c r="I152" s="22">
        <v>7</v>
      </c>
      <c r="J152" s="21"/>
      <c r="K152" s="91"/>
      <c r="L152" s="21"/>
      <c r="M152" s="22">
        <v>7</v>
      </c>
      <c r="N152" s="24"/>
      <c r="O152" s="23"/>
      <c r="Q152" s="22">
        <v>7</v>
      </c>
      <c r="R152" s="24"/>
      <c r="S152" s="23"/>
      <c r="U152" s="22">
        <v>7</v>
      </c>
      <c r="V152" s="24"/>
      <c r="W152" s="23"/>
      <c r="Y152" s="22">
        <v>7</v>
      </c>
      <c r="Z152" s="24"/>
      <c r="AA152" s="23"/>
    </row>
    <row r="153" spans="9:27">
      <c r="I153" s="22">
        <v>8</v>
      </c>
      <c r="J153" s="21"/>
      <c r="K153" s="91"/>
      <c r="L153" s="21"/>
      <c r="M153" s="22">
        <v>8</v>
      </c>
      <c r="N153" s="24"/>
      <c r="O153" s="23"/>
      <c r="Q153" s="22">
        <v>8</v>
      </c>
      <c r="R153" s="24"/>
      <c r="S153" s="23"/>
      <c r="U153" s="22">
        <v>8</v>
      </c>
      <c r="V153" s="24"/>
      <c r="W153" s="23"/>
      <c r="Y153" s="22">
        <v>8</v>
      </c>
      <c r="Z153" s="24"/>
      <c r="AA153" s="23"/>
    </row>
    <row r="154" spans="9:27">
      <c r="I154" s="22">
        <v>9</v>
      </c>
      <c r="J154" s="21"/>
      <c r="K154" s="91"/>
      <c r="L154" s="21"/>
      <c r="M154" s="22">
        <v>9</v>
      </c>
      <c r="N154" s="24"/>
      <c r="O154" s="23"/>
      <c r="Q154" s="22">
        <v>9</v>
      </c>
      <c r="R154" s="24"/>
      <c r="S154" s="23"/>
      <c r="U154" s="22">
        <v>9</v>
      </c>
      <c r="V154" s="24"/>
      <c r="W154" s="23"/>
      <c r="Y154" s="22">
        <v>9</v>
      </c>
      <c r="Z154" s="24"/>
      <c r="AA154" s="23"/>
    </row>
    <row r="155" spans="9:27">
      <c r="I155" s="22">
        <v>10</v>
      </c>
      <c r="J155" s="21"/>
      <c r="K155" s="91"/>
      <c r="L155" s="21"/>
      <c r="M155" s="22">
        <v>10</v>
      </c>
      <c r="N155" s="24"/>
      <c r="O155" s="23"/>
      <c r="Q155" s="22">
        <v>10</v>
      </c>
      <c r="R155" s="24"/>
      <c r="S155" s="23"/>
      <c r="U155" s="22">
        <v>10</v>
      </c>
      <c r="V155" s="24"/>
      <c r="W155" s="23"/>
      <c r="Y155" s="52">
        <v>10</v>
      </c>
      <c r="Z155" s="53"/>
      <c r="AA155" s="54"/>
    </row>
    <row r="156" spans="9:27">
      <c r="I156" s="22">
        <v>11</v>
      </c>
      <c r="J156" s="21"/>
      <c r="K156" s="91"/>
      <c r="L156" s="21"/>
      <c r="M156" s="22">
        <v>11</v>
      </c>
      <c r="N156" s="24"/>
      <c r="O156" s="23"/>
      <c r="Q156" s="22">
        <v>11</v>
      </c>
      <c r="R156" s="24"/>
      <c r="S156" s="23"/>
      <c r="U156" s="22">
        <v>11</v>
      </c>
      <c r="V156" s="24"/>
      <c r="W156" s="23"/>
      <c r="Y156" s="1"/>
      <c r="Z156" s="1"/>
      <c r="AA156" t="str">
        <f>IF(COUNT(AA146:AA155)=0,"",AVERAGE(AA146:AA155))</f>
        <v/>
      </c>
    </row>
    <row r="157" spans="9:27">
      <c r="I157" s="22">
        <v>12</v>
      </c>
      <c r="J157" s="21"/>
      <c r="K157" s="91"/>
      <c r="L157" s="21"/>
      <c r="M157" s="22">
        <v>12</v>
      </c>
      <c r="N157" s="24"/>
      <c r="O157" s="23"/>
      <c r="Q157" s="22">
        <v>12</v>
      </c>
      <c r="R157" s="24"/>
      <c r="S157" s="23"/>
      <c r="U157" s="22">
        <v>12</v>
      </c>
      <c r="V157" s="24"/>
      <c r="W157" s="23"/>
      <c r="Y157" s="88" t="s">
        <v>91</v>
      </c>
      <c r="Z157" s="92"/>
      <c r="AA157" s="93"/>
    </row>
    <row r="158" ht="28.5" spans="9:27">
      <c r="I158" s="22">
        <v>13</v>
      </c>
      <c r="J158" s="21"/>
      <c r="K158" s="91"/>
      <c r="L158" s="21"/>
      <c r="M158" s="22">
        <v>13</v>
      </c>
      <c r="N158" s="24"/>
      <c r="O158" s="23"/>
      <c r="Q158" s="22">
        <v>13</v>
      </c>
      <c r="R158" s="24"/>
      <c r="S158" s="23"/>
      <c r="U158" s="22">
        <v>13</v>
      </c>
      <c r="V158" s="24"/>
      <c r="W158" s="23"/>
      <c r="Y158" s="22" t="s">
        <v>51</v>
      </c>
      <c r="Z158" s="24" t="s">
        <v>52</v>
      </c>
      <c r="AA158" s="23" t="s">
        <v>53</v>
      </c>
    </row>
    <row r="159" spans="9:27">
      <c r="I159" s="22">
        <v>14</v>
      </c>
      <c r="J159" s="21"/>
      <c r="K159" s="91"/>
      <c r="L159" s="21"/>
      <c r="M159" s="22">
        <v>14</v>
      </c>
      <c r="N159" s="24"/>
      <c r="O159" s="23"/>
      <c r="Q159" s="22">
        <v>14</v>
      </c>
      <c r="R159" s="24"/>
      <c r="S159" s="23"/>
      <c r="U159" s="22">
        <v>14</v>
      </c>
      <c r="V159" s="24"/>
      <c r="W159" s="23"/>
      <c r="Y159" s="22">
        <v>1</v>
      </c>
      <c r="Z159" s="24"/>
      <c r="AA159" s="23"/>
    </row>
    <row r="160" spans="9:27">
      <c r="I160" s="22">
        <v>15</v>
      </c>
      <c r="J160" s="21"/>
      <c r="K160" s="91"/>
      <c r="L160" s="21"/>
      <c r="M160" s="22">
        <v>15</v>
      </c>
      <c r="N160" s="24"/>
      <c r="O160" s="23"/>
      <c r="Q160" s="22">
        <v>15</v>
      </c>
      <c r="R160" s="24"/>
      <c r="S160" s="23"/>
      <c r="U160" s="22">
        <v>15</v>
      </c>
      <c r="V160" s="24"/>
      <c r="W160" s="23"/>
      <c r="Y160" s="22">
        <v>2</v>
      </c>
      <c r="Z160" s="24"/>
      <c r="AA160" s="23"/>
    </row>
    <row r="161" spans="9:27">
      <c r="I161" s="22">
        <v>16</v>
      </c>
      <c r="J161" s="21"/>
      <c r="K161" s="91"/>
      <c r="L161" s="21"/>
      <c r="M161" s="22">
        <v>16</v>
      </c>
      <c r="N161" s="24"/>
      <c r="O161" s="23"/>
      <c r="Q161" s="22">
        <v>16</v>
      </c>
      <c r="R161" s="24"/>
      <c r="S161" s="23"/>
      <c r="U161" s="22">
        <v>16</v>
      </c>
      <c r="V161" s="24"/>
      <c r="W161" s="23"/>
      <c r="Y161" s="22">
        <v>3</v>
      </c>
      <c r="Z161" s="24"/>
      <c r="AA161" s="23"/>
    </row>
    <row r="162" spans="9:27">
      <c r="I162" s="22">
        <v>17</v>
      </c>
      <c r="J162" s="21"/>
      <c r="K162" s="91"/>
      <c r="L162" s="21"/>
      <c r="M162" s="22">
        <v>17</v>
      </c>
      <c r="N162" s="24"/>
      <c r="O162" s="23"/>
      <c r="Q162" s="22">
        <v>17</v>
      </c>
      <c r="R162" s="24"/>
      <c r="S162" s="23"/>
      <c r="U162" s="22">
        <v>17</v>
      </c>
      <c r="V162" s="24"/>
      <c r="W162" s="23"/>
      <c r="Y162" s="22">
        <v>4</v>
      </c>
      <c r="Z162" s="24"/>
      <c r="AA162" s="23"/>
    </row>
    <row r="163" spans="9:27">
      <c r="I163" s="22">
        <v>18</v>
      </c>
      <c r="J163" s="21"/>
      <c r="K163" s="91"/>
      <c r="L163" s="21"/>
      <c r="M163" s="22">
        <v>18</v>
      </c>
      <c r="N163" s="24"/>
      <c r="O163" s="23"/>
      <c r="Q163" s="22">
        <v>18</v>
      </c>
      <c r="R163" s="24"/>
      <c r="S163" s="23"/>
      <c r="U163" s="22">
        <v>18</v>
      </c>
      <c r="V163" s="24"/>
      <c r="W163" s="23"/>
      <c r="Y163" s="22">
        <v>5</v>
      </c>
      <c r="Z163" s="24"/>
      <c r="AA163" s="23"/>
    </row>
    <row r="164" spans="9:27">
      <c r="I164" s="22">
        <v>19</v>
      </c>
      <c r="J164" s="21"/>
      <c r="K164" s="91"/>
      <c r="L164" s="21"/>
      <c r="M164" s="22">
        <v>19</v>
      </c>
      <c r="N164" s="24"/>
      <c r="O164" s="23"/>
      <c r="Q164" s="22">
        <v>19</v>
      </c>
      <c r="R164" s="24"/>
      <c r="S164" s="23"/>
      <c r="U164" s="22">
        <v>19</v>
      </c>
      <c r="V164" s="24"/>
      <c r="W164" s="23"/>
      <c r="Y164" s="22">
        <v>6</v>
      </c>
      <c r="Z164" s="24"/>
      <c r="AA164" s="23"/>
    </row>
    <row r="165" spans="9:27">
      <c r="I165" s="52">
        <v>20</v>
      </c>
      <c r="J165" s="74"/>
      <c r="K165" s="94"/>
      <c r="L165"/>
      <c r="M165" s="52">
        <v>20</v>
      </c>
      <c r="N165" s="53"/>
      <c r="O165" s="54"/>
      <c r="Q165" s="52">
        <v>20</v>
      </c>
      <c r="R165" s="53"/>
      <c r="S165" s="54"/>
      <c r="U165" s="52">
        <v>20</v>
      </c>
      <c r="V165" s="53"/>
      <c r="W165" s="54"/>
      <c r="Y165" s="22">
        <v>7</v>
      </c>
      <c r="Z165" s="24"/>
      <c r="AA165" s="23"/>
    </row>
    <row r="166" spans="9:27">
      <c r="J166" s="1"/>
      <c r="K166" s="95">
        <f>IF(COUNT(K146:K165)=0,"",AVERAGE(K146:K165))</f>
        <v>15.5</v>
      </c>
      <c r="L166" s="95"/>
      <c r="M166" s="95"/>
      <c r="N166" s="95"/>
      <c r="O166" s="95" t="str">
        <f>IF(COUNT(O146:O165)=0,"",AVERAGE(O146:O165))</f>
        <v/>
      </c>
      <c r="P166" s="95"/>
      <c r="Q166" s="95"/>
      <c r="R166" s="95"/>
      <c r="S166" s="95" t="str">
        <f>IF(COUNT(S146:S165)=0,"",AVERAGE(S146:S165))</f>
        <v/>
      </c>
      <c r="T166" s="95"/>
      <c r="U166" s="95"/>
      <c r="V166" s="95"/>
      <c r="W166" s="95" t="str">
        <f>IF(COUNT(W146:W165)=0,"",AVERAGE(W146:W165))</f>
        <v/>
      </c>
      <c r="Y166" s="22">
        <v>8</v>
      </c>
      <c r="Z166" s="24"/>
      <c r="AA166" s="23"/>
    </row>
    <row r="167" spans="9:27">
      <c r="J167" s="1"/>
      <c r="M167" s="1"/>
      <c r="N167" s="1"/>
      <c r="Q167" s="1"/>
      <c r="R167" s="1"/>
      <c r="U167" s="1"/>
      <c r="V167" s="1"/>
      <c r="Y167" s="22">
        <v>9</v>
      </c>
      <c r="Z167" s="24"/>
      <c r="AA167" s="23"/>
    </row>
    <row r="168" spans="9:27">
      <c r="J168" s="1"/>
      <c r="M168" s="1"/>
      <c r="N168" s="1"/>
      <c r="Q168" s="1"/>
      <c r="R168" s="1"/>
      <c r="U168" s="1"/>
      <c r="V168" s="1"/>
      <c r="Y168" s="52">
        <v>10</v>
      </c>
      <c r="Z168" s="53"/>
      <c r="AA168" s="54"/>
    </row>
  </sheetData>
  <conditionalFormatting sqref="K5:K24">
    <cfRule type="top10" dxfId="0" priority="76" percent="1" rank="1"/>
    <cfRule type="top10" dxfId="1" priority="75" percent="1" bottom="1" rank="1"/>
  </conditionalFormatting>
  <conditionalFormatting sqref="K33:K52">
    <cfRule type="top10" dxfId="0" priority="64" percent="1" rank="1"/>
    <cfRule type="top10" dxfId="2" priority="63" percent="1" bottom="1" rank="1"/>
  </conditionalFormatting>
  <conditionalFormatting sqref="K61:K80">
    <cfRule type="top10" dxfId="0" priority="56" percent="1" rank="1"/>
    <cfRule type="top10" dxfId="2" priority="55" percent="1" bottom="1" rank="1"/>
  </conditionalFormatting>
  <conditionalFormatting sqref="K89:K108">
    <cfRule type="top10" dxfId="0" priority="40" percent="1" rank="1"/>
    <cfRule type="top10" dxfId="2" priority="39" percent="1" bottom="1" rank="1"/>
  </conditionalFormatting>
  <conditionalFormatting sqref="K117:K136">
    <cfRule type="top10" dxfId="0" priority="28" percent="1" rank="1"/>
    <cfRule type="top10" dxfId="2" priority="27" percent="1" bottom="1" rank="1"/>
  </conditionalFormatting>
  <conditionalFormatting sqref="K146:K165">
    <cfRule type="top10" dxfId="0" priority="26" percent="1" rank="1"/>
    <cfRule type="top10" dxfId="2" priority="25" percent="1" bottom="1" rank="1"/>
  </conditionalFormatting>
  <conditionalFormatting sqref="O5:O24">
    <cfRule type="top10" dxfId="0" priority="74" percent="1" rank="1"/>
    <cfRule type="top10" dxfId="1" priority="73" percent="1" bottom="1" rank="1"/>
  </conditionalFormatting>
  <conditionalFormatting sqref="O33:O52">
    <cfRule type="top10" dxfId="0" priority="62" percent="1" rank="1"/>
    <cfRule type="top10" dxfId="2" priority="61" percent="1" bottom="1" rank="1"/>
  </conditionalFormatting>
  <conditionalFormatting sqref="O61:O80">
    <cfRule type="top10" dxfId="0" priority="54" percent="1" rank="1"/>
    <cfRule type="top10" dxfId="2" priority="53" percent="1" bottom="1" rank="1"/>
  </conditionalFormatting>
  <conditionalFormatting sqref="O89:O108">
    <cfRule type="top10" dxfId="0" priority="38" percent="1" rank="1"/>
    <cfRule type="top10" dxfId="2" priority="37" percent="1" bottom="1" rank="1"/>
  </conditionalFormatting>
  <conditionalFormatting sqref="O117:O136">
    <cfRule type="top10" dxfId="0" priority="10" percent="1" rank="1"/>
    <cfRule type="top10" dxfId="2" priority="9" percent="1" bottom="1" rank="1"/>
  </conditionalFormatting>
  <conditionalFormatting sqref="O146:O165">
    <cfRule type="top10" dxfId="0" priority="24" percent="1" rank="1"/>
    <cfRule type="top10" dxfId="2" priority="23" percent="1" bottom="1" rank="1"/>
  </conditionalFormatting>
  <conditionalFormatting sqref="S5:S24">
    <cfRule type="top10" dxfId="0" priority="72" percent="1" rank="1"/>
    <cfRule type="top10" dxfId="1" priority="71" percent="1" bottom="1" rank="1"/>
  </conditionalFormatting>
  <conditionalFormatting sqref="S33:S52">
    <cfRule type="top10" dxfId="0" priority="60" percent="1" rank="1"/>
    <cfRule type="top10" dxfId="2" priority="59" percent="1" bottom="1" rank="1"/>
  </conditionalFormatting>
  <conditionalFormatting sqref="S61:S80">
    <cfRule type="top10" dxfId="0" priority="12" percent="1" rank="1"/>
    <cfRule type="top10" dxfId="2" priority="11" percent="1" bottom="1" rank="1"/>
  </conditionalFormatting>
  <conditionalFormatting sqref="S68:S75">
    <cfRule type="top10" dxfId="0" priority="14" percent="1" rank="1"/>
    <cfRule type="top10" dxfId="2" priority="13" percent="1" bottom="1" rank="1"/>
  </conditionalFormatting>
  <conditionalFormatting sqref="S89:S108">
    <cfRule type="top10" dxfId="0" priority="36" percent="1" rank="1"/>
    <cfRule type="top10" dxfId="2" priority="35" percent="1" bottom="1" rank="1"/>
  </conditionalFormatting>
  <conditionalFormatting sqref="S117:S136">
    <cfRule type="top10" dxfId="0" priority="6" percent="1" rank="1"/>
    <cfRule type="top10" dxfId="2" priority="5" percent="1" bottom="1" rank="1"/>
  </conditionalFormatting>
  <conditionalFormatting sqref="S146:S165">
    <cfRule type="top10" dxfId="0" priority="22" percent="1" rank="1"/>
    <cfRule type="top10" dxfId="2" priority="21" percent="1" bottom="1" rank="1"/>
  </conditionalFormatting>
  <conditionalFormatting sqref="W5:W24">
    <cfRule type="top10" dxfId="0" priority="70" percent="1" rank="1"/>
    <cfRule type="top10" dxfId="1" priority="69" percent="1" bottom="1" rank="1"/>
  </conditionalFormatting>
  <conditionalFormatting sqref="W33:W52">
    <cfRule type="top10" dxfId="0" priority="58" percent="1" rank="1"/>
    <cfRule type="top10" dxfId="2" priority="57" percent="1" bottom="1" rank="1"/>
  </conditionalFormatting>
  <conditionalFormatting sqref="W89:W108">
    <cfRule type="top10" dxfId="0" priority="34" percent="1" rank="1"/>
    <cfRule type="top10" dxfId="2" priority="33" percent="1" bottom="1" rank="1"/>
  </conditionalFormatting>
  <conditionalFormatting sqref="W117:W136">
    <cfRule type="top10" dxfId="0" priority="8" percent="1" rank="1"/>
    <cfRule type="top10" dxfId="2" priority="7" percent="1" bottom="1" rank="1"/>
  </conditionalFormatting>
  <conditionalFormatting sqref="W146:W165">
    <cfRule type="top10" dxfId="0" priority="20" percent="1" rank="1"/>
    <cfRule type="top10" dxfId="2" priority="19" percent="1" bottom="1" rank="1"/>
  </conditionalFormatting>
  <conditionalFormatting sqref="AA5:AA14">
    <cfRule type="top10" dxfId="0" priority="68" percent="1" rank="1"/>
    <cfRule type="top10" dxfId="1" priority="67" percent="1" bottom="1" rank="1"/>
  </conditionalFormatting>
  <conditionalFormatting sqref="AA18:AA27">
    <cfRule type="top10" dxfId="0" priority="66" percent="1" rank="1"/>
    <cfRule type="top10" dxfId="1" priority="65" percent="1" bottom="1" rank="1"/>
  </conditionalFormatting>
  <conditionalFormatting sqref="AA33:AA42">
    <cfRule type="top10" dxfId="0" priority="44" percent="1" rank="1"/>
    <cfRule type="top10" dxfId="2" priority="43" percent="1" bottom="1" rank="1"/>
  </conditionalFormatting>
  <conditionalFormatting sqref="AA46:AA55">
    <cfRule type="top10" dxfId="0" priority="42" percent="1" rank="1"/>
    <cfRule type="top10" dxfId="2" priority="41" percent="1" bottom="1" rank="1"/>
  </conditionalFormatting>
  <conditionalFormatting sqref="AA61:AA70">
    <cfRule type="top10" dxfId="0" priority="48" percent="1" rank="1"/>
    <cfRule type="top10" dxfId="2" priority="47" percent="1" bottom="1" rank="1"/>
  </conditionalFormatting>
  <conditionalFormatting sqref="AA74:AA83">
    <cfRule type="top10" dxfId="0" priority="46" percent="1" rank="1"/>
    <cfRule type="top10" dxfId="2" priority="45" percent="1" bottom="1" rank="1"/>
  </conditionalFormatting>
  <conditionalFormatting sqref="AA89:AA98">
    <cfRule type="top10" dxfId="0" priority="32" percent="1" rank="10"/>
    <cfRule type="top10" dxfId="2" priority="31" percent="1" bottom="1" rank="1"/>
  </conditionalFormatting>
  <conditionalFormatting sqref="AA102:AA111">
    <cfRule type="top10" dxfId="0" priority="30" percent="1" rank="1"/>
    <cfRule type="top10" dxfId="2" priority="29" percent="1" bottom="1" rank="1"/>
  </conditionalFormatting>
  <conditionalFormatting sqref="AA117:AA126">
    <cfRule type="top10" dxfId="0" priority="2" percent="1" rank="1"/>
    <cfRule type="top10" dxfId="2" priority="1" percent="1" bottom="1" rank="1"/>
  </conditionalFormatting>
  <conditionalFormatting sqref="AA130:AA139">
    <cfRule type="top10" dxfId="0" priority="4" percent="1" rank="1"/>
    <cfRule type="top10" dxfId="2" priority="3" percent="1" bottom="1" rank="1"/>
  </conditionalFormatting>
  <conditionalFormatting sqref="AA146:AA155">
    <cfRule type="top10" dxfId="0" priority="18" percent="1" rank="10"/>
    <cfRule type="top10" dxfId="2" priority="17" percent="1" bottom="1" rank="1"/>
  </conditionalFormatting>
  <conditionalFormatting sqref="AA159:AA168">
    <cfRule type="top10" dxfId="0" priority="16" percent="1" rank="1"/>
    <cfRule type="top10" dxfId="2" priority="15" percent="1" bottom="1" rank="1"/>
  </conditionalFormatting>
  <conditionalFormatting sqref="S61:S67;S76:S80;W62:W69">
    <cfRule type="top10" dxfId="2" priority="51" percent="1" bottom="1" rank="1"/>
    <cfRule type="top10" dxfId="0" priority="52" percent="1" rank="1"/>
  </conditionalFormatting>
  <conditionalFormatting sqref="W61;W70:W80">
    <cfRule type="top10" dxfId="2" priority="49" percent="1" bottom="1" rank="1"/>
    <cfRule type="top10" dxfId="0" priority="50" percent="1" rank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68"/>
  <sheetViews>
    <sheetView topLeftCell="A2" workbookViewId="0">
      <selection activeCell="D12" sqref="D12:E12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8.9047619047619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2" s="1" customFormat="1" ht="21" spans="1:27">
      <c r="A2" s="3" t="s">
        <v>92</v>
      </c>
      <c r="B2" s="4"/>
      <c r="C2" s="5"/>
      <c r="D2" s="5"/>
      <c r="E2" s="6"/>
      <c r="G2" s="7"/>
      <c r="H2" s="7"/>
      <c r="I2" s="7" t="str">
        <f>"POINT-Typ "&amp;$B$4</f>
        <v>POINT-Typ 26 mm black</v>
      </c>
      <c r="J2" s="7"/>
    </row>
    <row r="3" s="1" customFormat="1" spans="1:27">
      <c r="A3" s="8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10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15" t="s">
        <v>49</v>
      </c>
      <c r="B4" t="s">
        <v>50</v>
      </c>
      <c r="C4" s="16">
        <f>IF(COUNT(K5:K24,O5:O24,S5:S24,W5:W24,AA5:AA14,AA18:AA27)=0,"",MIN(K5:K24,O5:O24,S5:S24,W5:W24,AA5:AA14,AA18:AA27))</f>
        <v>13</v>
      </c>
      <c r="D4" s="17">
        <f>IF(COUNT(K5:K24,O5:O24,S5:S24,W5:W24,AA5:AA14,AA18:AA27)=0,"",MAX(K5:K24,O5:O24,S5:S24,W5:W24,AA5:AA14,AA18:AA27))</f>
        <v>17</v>
      </c>
      <c r="E4" s="18">
        <f>IF(COUNT(K5:K24,O5:O24,S5:S24,W5:W24,AA5:AA14,AA18:AA27)=0,"",AVERAGE(K5:K24,O5:O24,S5:S24,W5:W24,AA5:AA14,AA18:AA27))</f>
        <v>14.79</v>
      </c>
      <c r="F4" s="19">
        <f t="shared" ref="F4:F8" si="0">IF(OR(C4="",D4="",E4=""),"",((D4-C4)/E4)*100)</f>
        <v>27.0453008789723</v>
      </c>
      <c r="G4" s="21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15"/>
      <c r="B5" t="s">
        <v>54</v>
      </c>
      <c r="C5" s="16">
        <f>IF(COUNT(K33:K52,O33:O52,S33:S52,W33:W52,AA33:AA42,AA46:AA55)=0,"",MIN(K33:K52,O33:O52,S33:S52,W33:W52,AA33:AA42,AA46:AA55))</f>
        <v>13</v>
      </c>
      <c r="D5" s="17">
        <f>IF(COUNT(K33:K52,O33:O52,S33:S52,W33:W52,AA33:AA42,AA46:AA55)=0,"",MAX(K33:K52,O33:O52,S33:S52,W33:W52,AA33:AA42,AA46:AA55))</f>
        <v>17</v>
      </c>
      <c r="E5" s="18">
        <f>IF(COUNT(K33:K52,O33:O52,S33:S52,W33:W52,AA33:AA42,AA46:AA55)=0,"",AVERAGE(K33:K52,O33:O52,S33:S52,W33:W52,AA33:AA42,AA46:AA55))</f>
        <v>15.23</v>
      </c>
      <c r="F5" s="19">
        <f t="shared" si="0"/>
        <v>26.2639527248851</v>
      </c>
      <c r="G5" s="21"/>
      <c r="H5" s="21"/>
      <c r="I5" s="22">
        <v>1</v>
      </c>
      <c r="J5" s="21"/>
      <c r="K5" s="91">
        <v>14</v>
      </c>
      <c r="L5" s="21"/>
      <c r="M5" s="22">
        <v>1</v>
      </c>
      <c r="N5" s="24"/>
      <c r="O5" s="23">
        <v>13</v>
      </c>
      <c r="Q5" s="22">
        <v>1</v>
      </c>
      <c r="R5" s="24"/>
      <c r="S5" s="23">
        <v>14</v>
      </c>
      <c r="U5" s="22">
        <v>1</v>
      </c>
      <c r="V5" s="24"/>
      <c r="W5" s="23">
        <v>14</v>
      </c>
      <c r="Y5" s="22">
        <v>1</v>
      </c>
      <c r="Z5" s="24">
        <v>50</v>
      </c>
      <c r="AA5" s="23">
        <v>13</v>
      </c>
    </row>
    <row r="6" s="1" customFormat="1" spans="1:27">
      <c r="A6" s="15"/>
      <c r="B6" t="s">
        <v>55</v>
      </c>
      <c r="C6" s="16">
        <f>IF(COUNT(K61:K80,O61:O80,S61:S80,W61:W80,AA61:AA70,AA74:AA83)=0,"",MIN(K61:K80,O61:O80,S61:S80,W61:W80,AA61:AA70,AA74:AA83))</f>
        <v>14</v>
      </c>
      <c r="D6" s="17">
        <f>IF(COUNT(K61:K80,O61:O80,S61:S80,W61:W80,AA61:AA70,AA74:AA83)=0,"",MAX(K61:K80,O61:O80,S61:S80,W61:W80,AA61:AA70,AA74:AA83))</f>
        <v>18</v>
      </c>
      <c r="E6" s="18">
        <f>IF(COUNT(K61:K80,O61:O80,S61:S80,W61:W80,AA61:AA70,AA74:AA83)=0,"",AVERAGE(K61:K80,O61:O80,S61:S80,W61:W80,AA61:AA70,AA74:AA83))</f>
        <v>15.6</v>
      </c>
      <c r="F6" s="19">
        <f t="shared" si="0"/>
        <v>25.6410256410256</v>
      </c>
      <c r="G6" s="21"/>
      <c r="H6" s="21"/>
      <c r="I6" s="22">
        <v>2</v>
      </c>
      <c r="J6" s="21"/>
      <c r="K6" s="91">
        <v>16</v>
      </c>
      <c r="L6" s="21"/>
      <c r="M6" s="22">
        <v>2</v>
      </c>
      <c r="N6" s="24"/>
      <c r="O6" s="23">
        <v>15</v>
      </c>
      <c r="Q6" s="22">
        <v>2</v>
      </c>
      <c r="R6" s="24"/>
      <c r="S6" s="23">
        <v>14</v>
      </c>
      <c r="U6" s="22">
        <v>2</v>
      </c>
      <c r="V6" s="24"/>
      <c r="W6" s="23">
        <v>17</v>
      </c>
      <c r="Y6" s="22">
        <v>2</v>
      </c>
      <c r="Z6" s="24"/>
      <c r="AA6" s="23">
        <v>13</v>
      </c>
    </row>
    <row r="7" s="1" customFormat="1" spans="1:27">
      <c r="A7" s="15" t="s">
        <v>56</v>
      </c>
      <c r="B7" t="s">
        <v>57</v>
      </c>
      <c r="C7" s="16">
        <f>IF(COUNT(K89:K108,O89:O108,S89:S108,W89:W108,AA89:AA98,AA102:AA111)=0,"",MIN(K89:K108,O89:O108,S89:S108,W89:W108,AA89:AA98,AA102:AA111))</f>
        <v>14</v>
      </c>
      <c r="D7" s="17">
        <f>IF(COUNT(K89:K108,O89:O108,S89:S108,W89:W108,AA89:AA98,AA102:AA111)=0,"",MAX(K89:K108,O89:O108,S89:S108,W89:W108,AA89:AA98,AA102:AA111))</f>
        <v>18</v>
      </c>
      <c r="E7" s="18">
        <f>IF(COUNT(K89:K108,O89:O108,S89:S108,W89:W108,AA89:AA98,AA102:AA111)=0,"",AVERAGE(K89:K108,O89:O108,S89:S108,W89:W108,AA89:AA98,AA102:AA111))</f>
        <v>15.8282828282828</v>
      </c>
      <c r="F7" s="19">
        <f t="shared" si="0"/>
        <v>25.271218889598</v>
      </c>
      <c r="G7" s="21"/>
      <c r="H7" s="21"/>
      <c r="I7" s="22">
        <v>3</v>
      </c>
      <c r="J7" s="21"/>
      <c r="K7" s="91">
        <v>16</v>
      </c>
      <c r="L7" s="21"/>
      <c r="M7" s="22">
        <v>3</v>
      </c>
      <c r="N7" s="24"/>
      <c r="O7" s="23">
        <v>14</v>
      </c>
      <c r="Q7" s="22">
        <v>3</v>
      </c>
      <c r="R7" s="24"/>
      <c r="S7" s="23">
        <v>14</v>
      </c>
      <c r="U7" s="22">
        <v>3</v>
      </c>
      <c r="V7" s="24"/>
      <c r="W7" s="23">
        <v>15</v>
      </c>
      <c r="Y7" s="22">
        <v>3</v>
      </c>
      <c r="Z7" s="24"/>
      <c r="AA7" s="23">
        <v>14</v>
      </c>
    </row>
    <row r="8" s="1" customFormat="1" ht="15.75" spans="1:27">
      <c r="A8" s="27"/>
      <c r="B8" s="28" t="s">
        <v>58</v>
      </c>
      <c r="C8" s="29">
        <f>IF(COUNT(K117:K136,O117:O136,S117:S136,W117:W136,AA117:AA126,AA130:AA139)=0,"",MIN(K117:K136,O117:O136,S117:S136,W117:W136,AA117:AA126,AA130:AA139))</f>
        <v>12</v>
      </c>
      <c r="D8" s="30">
        <f>IF(COUNT(K117:K136,O117:O136,S117:S136,W117:W136,AA117:AA126,AA130:AA139)=0,"",MAX(K117:K136,O117:O136,S117:S136,W117:W136,AA117:AA126,AA130:AA139))</f>
        <v>17</v>
      </c>
      <c r="E8" s="31">
        <f>IF(COUNT(K117:K136,O117:O136,S117:S136,W117:W136,AA117:AA126,AA130:AA139)=0,"",AVERAGE(K117:K136,O117:O136,S117:S136,W117:W136,AA117:AA126,AA130:AA139))</f>
        <v>14.55</v>
      </c>
      <c r="F8" s="32">
        <f t="shared" si="0"/>
        <v>34.3642611683849</v>
      </c>
      <c r="G8" s="21"/>
      <c r="H8" s="21"/>
      <c r="I8" s="22">
        <v>4</v>
      </c>
      <c r="J8" s="21"/>
      <c r="K8" s="91">
        <v>15</v>
      </c>
      <c r="L8" s="21"/>
      <c r="M8" s="22">
        <v>4</v>
      </c>
      <c r="N8" s="24"/>
      <c r="O8" s="23">
        <v>14</v>
      </c>
      <c r="Q8" s="22">
        <v>4</v>
      </c>
      <c r="R8" s="24"/>
      <c r="S8" s="23">
        <v>14</v>
      </c>
      <c r="U8" s="22">
        <v>4</v>
      </c>
      <c r="V8" s="24"/>
      <c r="W8" s="23">
        <v>15</v>
      </c>
      <c r="Y8" s="22">
        <v>4</v>
      </c>
      <c r="Z8" s="24"/>
      <c r="AA8" s="23">
        <v>13</v>
      </c>
    </row>
    <row r="9" s="1" customFormat="1" spans="1:27">
      <c r="A9" s="33"/>
      <c r="B9" s="34" t="s">
        <v>59</v>
      </c>
      <c r="C9" s="35"/>
      <c r="D9" s="36"/>
      <c r="E9" s="34"/>
      <c r="F9" s="37"/>
      <c r="G9" s="21"/>
      <c r="H9" s="21"/>
      <c r="I9" s="22">
        <v>5</v>
      </c>
      <c r="J9" s="21"/>
      <c r="K9" s="91">
        <v>16</v>
      </c>
      <c r="L9" s="21"/>
      <c r="M9" s="22">
        <v>5</v>
      </c>
      <c r="N9" s="24"/>
      <c r="O9" s="23">
        <v>15</v>
      </c>
      <c r="Q9" s="22">
        <v>5</v>
      </c>
      <c r="R9" s="24"/>
      <c r="S9" s="23">
        <v>14</v>
      </c>
      <c r="U9" s="22">
        <v>5</v>
      </c>
      <c r="V9" s="24"/>
      <c r="W9" s="23">
        <v>16</v>
      </c>
      <c r="Y9" s="22">
        <v>5</v>
      </c>
      <c r="Z9" s="24"/>
      <c r="AA9" s="23">
        <v>14</v>
      </c>
    </row>
    <row r="10" s="1" customFormat="1" spans="1:27">
      <c r="A10" s="38" t="s">
        <v>60</v>
      </c>
      <c r="B10" s="39"/>
      <c r="C10" s="39"/>
      <c r="D10" s="39"/>
      <c r="E10" s="40"/>
      <c r="G10" s="21"/>
      <c r="H10" s="21"/>
      <c r="I10" s="22">
        <v>6</v>
      </c>
      <c r="J10" s="21"/>
      <c r="K10" s="91">
        <v>15</v>
      </c>
      <c r="L10" s="21"/>
      <c r="M10" s="22">
        <v>6</v>
      </c>
      <c r="N10" s="24"/>
      <c r="O10" s="23">
        <v>15</v>
      </c>
      <c r="Q10" s="22">
        <v>6</v>
      </c>
      <c r="R10" s="24"/>
      <c r="S10" s="23">
        <v>16</v>
      </c>
      <c r="U10" s="22">
        <v>6</v>
      </c>
      <c r="V10" s="24"/>
      <c r="W10" s="23">
        <v>16</v>
      </c>
      <c r="Y10" s="22">
        <v>6</v>
      </c>
      <c r="Z10" s="24"/>
      <c r="AA10" s="23">
        <v>13</v>
      </c>
    </row>
    <row r="11" s="1" customFormat="1" ht="18.75" spans="1:27">
      <c r="A11" s="41" t="s">
        <v>61</v>
      </c>
      <c r="B11" s="42">
        <f>IF(COUNT(C4:C8)=0,"",MIN(C4:C8))</f>
        <v>12</v>
      </c>
      <c r="C11" s="43"/>
      <c r="D11" s="44" t="s">
        <v>62</v>
      </c>
      <c r="E11" s="45">
        <f>IF(COUNT(F4:F8)=0,"",MAX(F4:F8)-MIN(F4:F8))</f>
        <v>9.09304227878692</v>
      </c>
      <c r="G11" s="21"/>
      <c r="H11" s="21"/>
      <c r="I11" s="22">
        <v>7</v>
      </c>
      <c r="J11" s="21"/>
      <c r="K11" s="91">
        <v>17</v>
      </c>
      <c r="L11" s="21"/>
      <c r="M11" s="22">
        <v>7</v>
      </c>
      <c r="N11" s="24"/>
      <c r="O11" s="23">
        <v>14</v>
      </c>
      <c r="Q11" s="22">
        <v>7</v>
      </c>
      <c r="R11" s="24"/>
      <c r="S11" s="23">
        <v>15</v>
      </c>
      <c r="U11" s="22">
        <v>7</v>
      </c>
      <c r="V11" s="24"/>
      <c r="W11" s="23">
        <v>15</v>
      </c>
      <c r="Y11" s="22">
        <v>7</v>
      </c>
      <c r="Z11" s="24"/>
      <c r="AA11" s="23">
        <v>13</v>
      </c>
    </row>
    <row r="12" s="1" customFormat="1" ht="28.5" spans="1:27">
      <c r="A12" s="41" t="s">
        <v>63</v>
      </c>
      <c r="B12" s="42">
        <f>IF(COUNT(D4:D8)=0,"",MAX(D4:D8))</f>
        <v>18</v>
      </c>
      <c r="C12" s="43"/>
      <c r="D12" s="46" t="s">
        <v>16</v>
      </c>
      <c r="E12" s="47">
        <f>IF(OR(B15="",E11=""),"",B15-E11+20)</f>
        <v>83.1898058606399</v>
      </c>
      <c r="G12" s="21"/>
      <c r="H12" s="21"/>
      <c r="I12" s="22">
        <v>8</v>
      </c>
      <c r="J12" s="21"/>
      <c r="K12" s="91">
        <v>17</v>
      </c>
      <c r="L12" s="21"/>
      <c r="M12" s="22">
        <v>8</v>
      </c>
      <c r="N12" s="24"/>
      <c r="O12" s="23">
        <v>14</v>
      </c>
      <c r="Q12" s="22">
        <v>8</v>
      </c>
      <c r="R12" s="24"/>
      <c r="S12" s="23">
        <v>16</v>
      </c>
      <c r="U12" s="22">
        <v>8</v>
      </c>
      <c r="V12" s="24"/>
      <c r="W12" s="23">
        <v>16</v>
      </c>
      <c r="Y12" s="22">
        <v>8</v>
      </c>
      <c r="Z12" s="24"/>
      <c r="AA12" s="23">
        <v>14</v>
      </c>
    </row>
    <row r="13" s="1" customFormat="1" ht="28.5" spans="1:27">
      <c r="A13" s="41" t="s">
        <v>64</v>
      </c>
      <c r="B13" s="42">
        <f>IF(COUNT(E4:E8)=0,"",AVERAGE(E4:E8))</f>
        <v>15.1996565656566</v>
      </c>
      <c r="C13" s="43"/>
      <c r="D13" s="48" t="s">
        <v>65</v>
      </c>
      <c r="E13" s="49" t="str">
        <f>IF(COUNT(F4:F8)=0,"",INDEX(B4:B8,MATCH(MIN(F4:F8),F4:F8,0)))</f>
        <v>32 mm gold spiral</v>
      </c>
      <c r="G13" s="21"/>
      <c r="H13" s="21"/>
      <c r="I13" s="22">
        <v>9</v>
      </c>
      <c r="J13" s="21"/>
      <c r="K13" s="91">
        <v>14</v>
      </c>
      <c r="L13" s="21"/>
      <c r="M13" s="22">
        <v>9</v>
      </c>
      <c r="N13" s="24"/>
      <c r="O13" s="23">
        <v>13</v>
      </c>
      <c r="Q13" s="22">
        <v>9</v>
      </c>
      <c r="R13" s="24"/>
      <c r="S13" s="23">
        <v>14</v>
      </c>
      <c r="U13" s="22">
        <v>9</v>
      </c>
      <c r="V13" s="24"/>
      <c r="W13" s="23">
        <v>16</v>
      </c>
      <c r="Y13" s="22">
        <v>9</v>
      </c>
      <c r="Z13" s="24"/>
      <c r="AA13" s="23">
        <v>13</v>
      </c>
    </row>
    <row r="14" s="1" customFormat="1" ht="28.5" spans="1:27">
      <c r="A14" s="50" t="s">
        <v>66</v>
      </c>
      <c r="B14" s="51">
        <f>IF(COUNT(F4:F8)=0,"",AVERAGE(F4:F8))</f>
        <v>27.7171518605732</v>
      </c>
      <c r="C14" s="43"/>
      <c r="D14" s="48" t="s">
        <v>67</v>
      </c>
      <c r="E14" s="49" t="str">
        <f>IF(COUNT(F4:F8)=0,"",INDEX(B4:B8,MATCH(MAX(F4:F8),F4:F8,0)))</f>
        <v>50 mm viel boardgrip</v>
      </c>
      <c r="G14" s="21"/>
      <c r="H14" s="21"/>
      <c r="I14" s="22">
        <v>10</v>
      </c>
      <c r="J14" s="21"/>
      <c r="K14" s="91">
        <v>15</v>
      </c>
      <c r="L14" s="21"/>
      <c r="M14" s="22">
        <v>10</v>
      </c>
      <c r="N14" s="24"/>
      <c r="O14" s="23">
        <v>14</v>
      </c>
      <c r="Q14" s="22">
        <v>10</v>
      </c>
      <c r="R14" s="24"/>
      <c r="S14" s="23">
        <v>15</v>
      </c>
      <c r="U14" s="22">
        <v>10</v>
      </c>
      <c r="V14" s="24"/>
      <c r="W14" s="23">
        <v>14</v>
      </c>
      <c r="Y14" s="52">
        <v>10</v>
      </c>
      <c r="Z14" s="53"/>
      <c r="AA14" s="54">
        <v>14</v>
      </c>
    </row>
    <row r="15" s="1" customFormat="1" ht="19.5" spans="1:27">
      <c r="A15" s="55" t="s">
        <v>68</v>
      </c>
      <c r="B15" s="56">
        <f>IF(B14="","",100-B14)</f>
        <v>72.2828481394268</v>
      </c>
      <c r="C15" s="57"/>
      <c r="D15" s="58"/>
      <c r="E15" s="59"/>
      <c r="G15" s="21"/>
      <c r="H15" s="21"/>
      <c r="I15" s="22">
        <v>11</v>
      </c>
      <c r="J15" s="21"/>
      <c r="K15" s="91">
        <v>16</v>
      </c>
      <c r="L15" s="21"/>
      <c r="M15" s="22">
        <v>11</v>
      </c>
      <c r="N15" s="24"/>
      <c r="O15" s="23">
        <v>14</v>
      </c>
      <c r="Q15" s="22">
        <v>11</v>
      </c>
      <c r="R15" s="24"/>
      <c r="S15" s="23">
        <v>15</v>
      </c>
      <c r="U15" s="22">
        <v>11</v>
      </c>
      <c r="V15" s="24"/>
      <c r="W15" s="23">
        <v>16</v>
      </c>
      <c r="AA15" s="60">
        <f>IF(COUNT(AA5:AA14)=0,"",AVERAGE(AA5:AA14))</f>
        <v>13.4</v>
      </c>
    </row>
    <row r="16" s="1" customFormat="1" spans="1:27">
      <c r="G16" s="21"/>
      <c r="H16" s="21"/>
      <c r="I16" s="22">
        <v>12</v>
      </c>
      <c r="J16" s="21"/>
      <c r="K16" s="91">
        <v>15</v>
      </c>
      <c r="L16" s="21"/>
      <c r="M16" s="22">
        <v>12</v>
      </c>
      <c r="N16" s="24"/>
      <c r="O16" s="23">
        <v>15</v>
      </c>
      <c r="Q16" s="22">
        <v>12</v>
      </c>
      <c r="R16" s="24"/>
      <c r="S16" s="23">
        <v>15</v>
      </c>
      <c r="U16" s="22">
        <v>12</v>
      </c>
      <c r="V16" s="24"/>
      <c r="W16" s="23">
        <v>15</v>
      </c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/>
      <c r="K17" s="91">
        <v>15</v>
      </c>
      <c r="L17" s="21"/>
      <c r="M17" s="22">
        <v>13</v>
      </c>
      <c r="N17" s="24"/>
      <c r="O17" s="23">
        <v>16</v>
      </c>
      <c r="Q17" s="22">
        <v>13</v>
      </c>
      <c r="R17" s="24"/>
      <c r="S17" s="23">
        <v>15</v>
      </c>
      <c r="U17" s="22">
        <v>13</v>
      </c>
      <c r="V17" s="24"/>
      <c r="W17" s="23">
        <v>15</v>
      </c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/>
      <c r="K18" s="91">
        <v>16</v>
      </c>
      <c r="L18" s="21"/>
      <c r="M18" s="22">
        <v>14</v>
      </c>
      <c r="N18" s="24"/>
      <c r="O18" s="23">
        <v>16</v>
      </c>
      <c r="Q18" s="22">
        <v>14</v>
      </c>
      <c r="R18" s="24"/>
      <c r="S18" s="23">
        <v>15</v>
      </c>
      <c r="U18" s="22">
        <v>14</v>
      </c>
      <c r="V18" s="24"/>
      <c r="W18" s="23">
        <v>16</v>
      </c>
      <c r="Y18" s="22">
        <v>1</v>
      </c>
      <c r="Z18" s="24"/>
      <c r="AA18" s="23">
        <v>14</v>
      </c>
    </row>
    <row r="19" s="1" customFormat="1" spans="1:27">
      <c r="A19" s="66" t="s">
        <v>50</v>
      </c>
      <c r="B19" s="67">
        <f>K25</f>
        <v>15.6</v>
      </c>
      <c r="C19" s="67">
        <f>O25</f>
        <v>14.5</v>
      </c>
      <c r="D19" s="67">
        <f>S25</f>
        <v>14.65</v>
      </c>
      <c r="E19" s="67">
        <f>W25</f>
        <v>15.45</v>
      </c>
      <c r="F19" s="68">
        <f>AA28</f>
        <v>14.1</v>
      </c>
      <c r="G19" s="69">
        <f>AA15</f>
        <v>13.4</v>
      </c>
      <c r="H19" s="21"/>
      <c r="I19" s="22">
        <v>15</v>
      </c>
      <c r="J19" s="21"/>
      <c r="K19" s="91">
        <v>16</v>
      </c>
      <c r="L19" s="21"/>
      <c r="M19" s="22">
        <v>15</v>
      </c>
      <c r="N19" s="24"/>
      <c r="O19" s="23">
        <v>15</v>
      </c>
      <c r="Q19" s="22">
        <v>15</v>
      </c>
      <c r="R19" s="24"/>
      <c r="S19" s="23">
        <v>15</v>
      </c>
      <c r="U19" s="22">
        <v>15</v>
      </c>
      <c r="V19" s="24"/>
      <c r="W19" s="23">
        <v>16</v>
      </c>
      <c r="Y19" s="22">
        <v>2</v>
      </c>
      <c r="Z19" s="24"/>
      <c r="AA19" s="23">
        <v>14</v>
      </c>
    </row>
    <row r="20" s="1" customFormat="1" spans="1:27">
      <c r="A20" s="66" t="s">
        <v>54</v>
      </c>
      <c r="B20" s="67">
        <f>K53</f>
        <v>15.55</v>
      </c>
      <c r="C20" s="67">
        <f>O53</f>
        <v>15.1</v>
      </c>
      <c r="D20" s="67">
        <f>S53</f>
        <v>15.3</v>
      </c>
      <c r="E20" s="67">
        <f>W53</f>
        <v>15.5</v>
      </c>
      <c r="F20" s="68">
        <f>AA56</f>
        <v>15</v>
      </c>
      <c r="G20" s="69">
        <f>AA43</f>
        <v>14.4</v>
      </c>
      <c r="H20" s="21"/>
      <c r="I20" s="22">
        <v>16</v>
      </c>
      <c r="J20" s="21"/>
      <c r="K20" s="91">
        <v>15</v>
      </c>
      <c r="L20" s="21"/>
      <c r="M20" s="22">
        <v>16</v>
      </c>
      <c r="N20" s="24"/>
      <c r="O20" s="23">
        <v>15</v>
      </c>
      <c r="Q20" s="22">
        <v>16</v>
      </c>
      <c r="R20" s="24"/>
      <c r="S20" s="23">
        <v>14</v>
      </c>
      <c r="U20" s="22">
        <v>16</v>
      </c>
      <c r="V20" s="24"/>
      <c r="W20" s="23">
        <v>16</v>
      </c>
      <c r="Y20" s="22">
        <v>3</v>
      </c>
      <c r="Z20" s="24"/>
      <c r="AA20" s="23">
        <v>13</v>
      </c>
    </row>
    <row r="21" s="1" customFormat="1" spans="1:27">
      <c r="A21" s="66" t="s">
        <v>55</v>
      </c>
      <c r="B21" s="67">
        <f>K81</f>
        <v>16</v>
      </c>
      <c r="C21" s="67">
        <f>O81</f>
        <v>15.4</v>
      </c>
      <c r="D21" s="67">
        <f>S81</f>
        <v>15.6</v>
      </c>
      <c r="E21" s="67">
        <f>W81</f>
        <v>15.7</v>
      </c>
      <c r="F21" s="68">
        <f>AA84</f>
        <v>15.4</v>
      </c>
      <c r="G21" s="69">
        <f>AA71</f>
        <v>15.2</v>
      </c>
      <c r="H21" s="21"/>
      <c r="I21" s="22">
        <v>17</v>
      </c>
      <c r="J21" s="21"/>
      <c r="K21" s="91">
        <v>16</v>
      </c>
      <c r="L21" s="21"/>
      <c r="M21" s="22">
        <v>17</v>
      </c>
      <c r="N21" s="24"/>
      <c r="O21" s="23">
        <v>14</v>
      </c>
      <c r="Q21" s="22">
        <v>17</v>
      </c>
      <c r="R21" s="24"/>
      <c r="S21" s="23">
        <v>14</v>
      </c>
      <c r="U21" s="22">
        <v>17</v>
      </c>
      <c r="V21" s="24"/>
      <c r="W21" s="23">
        <v>15</v>
      </c>
      <c r="Y21" s="22">
        <v>4</v>
      </c>
      <c r="Z21" s="24"/>
      <c r="AA21" s="23">
        <v>14</v>
      </c>
    </row>
    <row r="22" s="1" customFormat="1" spans="1:27">
      <c r="A22" s="66" t="s">
        <v>57</v>
      </c>
      <c r="B22" s="67">
        <f>K109</f>
        <v>16.4</v>
      </c>
      <c r="C22" s="67">
        <f>O109</f>
        <v>15.5263157894737</v>
      </c>
      <c r="D22" s="67">
        <f>S109</f>
        <v>15.85</v>
      </c>
      <c r="E22" s="67">
        <f>W109</f>
        <v>16.5</v>
      </c>
      <c r="F22" s="68">
        <f>AA112</f>
        <v>15.1</v>
      </c>
      <c r="G22" s="69">
        <f>AA99</f>
        <v>14.6</v>
      </c>
      <c r="H22" s="21"/>
      <c r="I22" s="22">
        <v>18</v>
      </c>
      <c r="J22" s="21"/>
      <c r="K22" s="91">
        <v>15</v>
      </c>
      <c r="L22" s="21"/>
      <c r="M22" s="22">
        <v>18</v>
      </c>
      <c r="N22" s="24"/>
      <c r="O22" s="23">
        <v>15</v>
      </c>
      <c r="Q22" s="22">
        <v>18</v>
      </c>
      <c r="R22" s="24"/>
      <c r="S22" s="23">
        <v>15</v>
      </c>
      <c r="U22" s="22">
        <v>18</v>
      </c>
      <c r="V22" s="24"/>
      <c r="W22" s="23">
        <v>16</v>
      </c>
      <c r="Y22" s="22">
        <v>5</v>
      </c>
      <c r="Z22" s="24"/>
      <c r="AA22" s="23">
        <v>13</v>
      </c>
    </row>
    <row r="23" s="1" customFormat="1" ht="15.75" spans="1:27">
      <c r="A23" s="70" t="s">
        <v>58</v>
      </c>
      <c r="B23" s="72"/>
      <c r="C23" s="72"/>
      <c r="D23" s="72"/>
      <c r="E23" s="72"/>
      <c r="F23" s="72"/>
      <c r="G23" s="73"/>
      <c r="H23" s="21"/>
      <c r="I23" s="22">
        <v>19</v>
      </c>
      <c r="J23" s="21"/>
      <c r="K23" s="91">
        <v>16</v>
      </c>
      <c r="L23" s="21"/>
      <c r="M23" s="22">
        <v>19</v>
      </c>
      <c r="N23" s="24"/>
      <c r="O23" s="23">
        <v>14</v>
      </c>
      <c r="Q23" s="22">
        <v>19</v>
      </c>
      <c r="R23" s="24"/>
      <c r="S23" s="23">
        <v>14</v>
      </c>
      <c r="U23" s="22">
        <v>19</v>
      </c>
      <c r="V23" s="24"/>
      <c r="W23" s="23">
        <v>15</v>
      </c>
      <c r="Y23" s="22">
        <v>6</v>
      </c>
      <c r="Z23" s="24"/>
      <c r="AA23" s="23">
        <v>15</v>
      </c>
    </row>
    <row r="24" s="1" customFormat="1" spans="1:27">
      <c r="G24" s="21"/>
      <c r="H24" s="21"/>
      <c r="I24" s="52">
        <v>20</v>
      </c>
      <c r="J24" s="74"/>
      <c r="K24" s="94">
        <v>17</v>
      </c>
      <c r="L24"/>
      <c r="M24" s="52">
        <v>20</v>
      </c>
      <c r="N24" s="53"/>
      <c r="O24" s="54">
        <v>15</v>
      </c>
      <c r="Q24" s="52">
        <v>20</v>
      </c>
      <c r="R24" s="53"/>
      <c r="S24" s="54">
        <v>15</v>
      </c>
      <c r="U24" s="52">
        <v>20</v>
      </c>
      <c r="V24" s="53"/>
      <c r="W24" s="54">
        <v>15</v>
      </c>
      <c r="Y24" s="22">
        <v>7</v>
      </c>
      <c r="Z24" s="24"/>
      <c r="AA24" s="23">
        <v>15</v>
      </c>
    </row>
    <row r="25" s="1" customFormat="1" spans="1:27">
      <c r="K25" s="80">
        <f>IF(COUNT(K5:K24)=0,"",AVERAGE(K5:K24))</f>
        <v>15.6</v>
      </c>
      <c r="L25" s="80"/>
      <c r="M25" s="80"/>
      <c r="N25" s="80"/>
      <c r="O25" s="80">
        <f>IF(COUNT(O5:O24)=0,"",AVERAGE(O5:O24))</f>
        <v>14.5</v>
      </c>
      <c r="P25" s="80"/>
      <c r="Q25" s="80"/>
      <c r="R25" s="80"/>
      <c r="S25" s="80">
        <f>IF(COUNT(S5:S24)=0,"",AVERAGE(S5:S24))</f>
        <v>14.65</v>
      </c>
      <c r="T25" s="80"/>
      <c r="U25" s="80"/>
      <c r="V25" s="80"/>
      <c r="W25" s="80">
        <f>IF(COUNT(W5:W24)=0,"",AVERAGE(W5:W24))</f>
        <v>15.45</v>
      </c>
      <c r="Y25" s="22">
        <v>8</v>
      </c>
      <c r="Z25" s="24"/>
      <c r="AA25" s="23">
        <v>14</v>
      </c>
    </row>
    <row r="26" s="1" customFormat="1" spans="1:27">
      <c r="Y26" s="22">
        <v>9</v>
      </c>
      <c r="Z26" s="24"/>
      <c r="AA26" s="23">
        <v>15</v>
      </c>
    </row>
    <row r="27" s="1" customFormat="1" spans="1:27">
      <c r="Y27" s="52">
        <v>10</v>
      </c>
      <c r="Z27" s="53"/>
      <c r="AA27" s="54">
        <v>14</v>
      </c>
    </row>
    <row r="28" s="1" customFormat="1" spans="1:27">
      <c r="AA28" s="60">
        <f>IF(COUNT(AA18:AA27)=0,"",AVERAGE(AA18:AA27))</f>
        <v>14.1</v>
      </c>
    </row>
    <row r="30" s="1" customFormat="1" spans="1:27">
      <c r="G30" s="7"/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/>
      <c r="I33" s="22">
        <v>1</v>
      </c>
      <c r="J33" s="21"/>
      <c r="K33" s="91">
        <v>15</v>
      </c>
      <c r="L33" s="21"/>
      <c r="M33" s="22">
        <v>1</v>
      </c>
      <c r="N33" s="24"/>
      <c r="O33" s="23">
        <v>15</v>
      </c>
      <c r="Q33" s="22">
        <v>1</v>
      </c>
      <c r="R33" s="24"/>
      <c r="S33" s="23">
        <v>15</v>
      </c>
      <c r="U33" s="22">
        <v>1</v>
      </c>
      <c r="V33" s="24"/>
      <c r="W33" s="23">
        <v>15</v>
      </c>
      <c r="Y33" s="22">
        <v>1</v>
      </c>
      <c r="Z33" s="24"/>
      <c r="AA33" s="23">
        <v>15</v>
      </c>
    </row>
    <row r="34" s="1" customFormat="1" spans="7:27">
      <c r="G34" s="21"/>
      <c r="H34" s="21"/>
      <c r="I34" s="22">
        <v>2</v>
      </c>
      <c r="J34" s="21"/>
      <c r="K34" s="91">
        <v>14</v>
      </c>
      <c r="L34" s="21"/>
      <c r="M34" s="22">
        <v>2</v>
      </c>
      <c r="N34" s="24"/>
      <c r="O34" s="23">
        <v>16</v>
      </c>
      <c r="Q34" s="22">
        <v>2</v>
      </c>
      <c r="R34" s="24"/>
      <c r="S34" s="23">
        <v>15</v>
      </c>
      <c r="U34" s="22">
        <v>2</v>
      </c>
      <c r="V34" s="24"/>
      <c r="W34" s="23">
        <v>16</v>
      </c>
      <c r="Y34" s="22">
        <v>2</v>
      </c>
      <c r="Z34" s="24"/>
      <c r="AA34" s="23">
        <v>15</v>
      </c>
    </row>
    <row r="35" s="1" customFormat="1" spans="7:27">
      <c r="G35" s="21"/>
      <c r="H35" s="21"/>
      <c r="I35" s="22">
        <v>3</v>
      </c>
      <c r="J35" s="21"/>
      <c r="K35" s="91">
        <v>15</v>
      </c>
      <c r="L35" s="21"/>
      <c r="M35" s="22">
        <v>3</v>
      </c>
      <c r="N35" s="24"/>
      <c r="O35" s="23">
        <v>16</v>
      </c>
      <c r="Q35" s="22">
        <v>3</v>
      </c>
      <c r="R35" s="24"/>
      <c r="S35" s="23">
        <v>13</v>
      </c>
      <c r="U35" s="22">
        <v>3</v>
      </c>
      <c r="V35" s="24"/>
      <c r="W35" s="23">
        <v>16</v>
      </c>
      <c r="Y35" s="22">
        <v>3</v>
      </c>
      <c r="Z35" s="24"/>
      <c r="AA35" s="23">
        <v>14</v>
      </c>
    </row>
    <row r="36" s="1" customFormat="1" spans="7:27">
      <c r="G36" s="21"/>
      <c r="H36" s="21"/>
      <c r="I36" s="22">
        <v>4</v>
      </c>
      <c r="J36" s="21"/>
      <c r="K36" s="91">
        <v>15</v>
      </c>
      <c r="L36" s="21"/>
      <c r="M36" s="22">
        <v>4</v>
      </c>
      <c r="N36" s="24"/>
      <c r="O36" s="23">
        <v>16</v>
      </c>
      <c r="Q36" s="22">
        <v>4</v>
      </c>
      <c r="R36" s="24"/>
      <c r="S36" s="23">
        <v>14</v>
      </c>
      <c r="U36" s="22">
        <v>4</v>
      </c>
      <c r="V36" s="24"/>
      <c r="W36" s="23">
        <v>16</v>
      </c>
      <c r="Y36" s="22">
        <v>4</v>
      </c>
      <c r="Z36" s="24"/>
      <c r="AA36" s="23">
        <v>14</v>
      </c>
    </row>
    <row r="37" s="1" customFormat="1" spans="7:27">
      <c r="G37" s="21"/>
      <c r="H37" s="21"/>
      <c r="I37" s="22">
        <v>5</v>
      </c>
      <c r="J37" s="21"/>
      <c r="K37" s="91">
        <v>15</v>
      </c>
      <c r="L37" s="21"/>
      <c r="M37" s="22">
        <v>5</v>
      </c>
      <c r="N37" s="24"/>
      <c r="O37" s="23">
        <v>15</v>
      </c>
      <c r="Q37" s="22">
        <v>5</v>
      </c>
      <c r="R37" s="24"/>
      <c r="S37" s="23">
        <v>15</v>
      </c>
      <c r="U37" s="22">
        <v>5</v>
      </c>
      <c r="V37" s="24"/>
      <c r="W37" s="23">
        <v>15</v>
      </c>
      <c r="Y37" s="22">
        <v>5</v>
      </c>
      <c r="Z37" s="24"/>
      <c r="AA37" s="23">
        <v>14</v>
      </c>
    </row>
    <row r="38" s="1" customFormat="1" spans="7:27">
      <c r="G38" s="21"/>
      <c r="H38" s="21"/>
      <c r="I38" s="22">
        <v>6</v>
      </c>
      <c r="J38" s="21"/>
      <c r="K38" s="91">
        <v>16</v>
      </c>
      <c r="L38" s="21"/>
      <c r="M38" s="22">
        <v>6</v>
      </c>
      <c r="N38" s="24"/>
      <c r="O38" s="23">
        <v>16</v>
      </c>
      <c r="Q38" s="22">
        <v>6</v>
      </c>
      <c r="R38" s="24"/>
      <c r="S38" s="23">
        <v>16</v>
      </c>
      <c r="U38" s="22">
        <v>6</v>
      </c>
      <c r="V38" s="24"/>
      <c r="W38" s="23">
        <v>16</v>
      </c>
      <c r="Y38" s="22">
        <v>6</v>
      </c>
      <c r="Z38" s="24"/>
      <c r="AA38" s="23">
        <v>15</v>
      </c>
    </row>
    <row r="39" s="1" customFormat="1" spans="7:27">
      <c r="G39" s="21"/>
      <c r="H39" s="21"/>
      <c r="I39" s="22">
        <v>7</v>
      </c>
      <c r="J39" s="21"/>
      <c r="K39" s="91">
        <v>16</v>
      </c>
      <c r="L39" s="21"/>
      <c r="M39" s="22">
        <v>7</v>
      </c>
      <c r="N39" s="24"/>
      <c r="O39" s="23">
        <v>16</v>
      </c>
      <c r="Q39" s="22">
        <v>7</v>
      </c>
      <c r="R39" s="24"/>
      <c r="S39" s="23">
        <v>16</v>
      </c>
      <c r="U39" s="22">
        <v>7</v>
      </c>
      <c r="V39" s="24"/>
      <c r="W39" s="23">
        <v>17</v>
      </c>
      <c r="Y39" s="22">
        <v>7</v>
      </c>
      <c r="Z39" s="24"/>
      <c r="AA39" s="23">
        <v>15</v>
      </c>
    </row>
    <row r="40" s="1" customFormat="1" spans="7:27">
      <c r="G40" s="21"/>
      <c r="H40" s="21"/>
      <c r="I40" s="22">
        <v>8</v>
      </c>
      <c r="J40" s="21"/>
      <c r="K40" s="91">
        <v>14</v>
      </c>
      <c r="L40" s="21"/>
      <c r="M40" s="22">
        <v>8</v>
      </c>
      <c r="N40" s="24"/>
      <c r="O40" s="23">
        <v>14</v>
      </c>
      <c r="Q40" s="22">
        <v>8</v>
      </c>
      <c r="R40" s="24"/>
      <c r="S40" s="23">
        <v>13</v>
      </c>
      <c r="U40" s="22">
        <v>8</v>
      </c>
      <c r="V40" s="24"/>
      <c r="W40" s="23">
        <v>17</v>
      </c>
      <c r="Y40" s="22">
        <v>8</v>
      </c>
      <c r="Z40" s="24"/>
      <c r="AA40" s="23">
        <v>14</v>
      </c>
    </row>
    <row r="41" s="1" customFormat="1" spans="7:27">
      <c r="G41" s="21"/>
      <c r="H41" s="21"/>
      <c r="I41" s="22">
        <v>9</v>
      </c>
      <c r="J41" s="21"/>
      <c r="K41" s="91">
        <v>15</v>
      </c>
      <c r="L41" s="21"/>
      <c r="M41" s="22">
        <v>9</v>
      </c>
      <c r="N41" s="24"/>
      <c r="O41" s="23">
        <v>15</v>
      </c>
      <c r="Q41" s="22">
        <v>9</v>
      </c>
      <c r="R41" s="24"/>
      <c r="S41" s="23">
        <v>16</v>
      </c>
      <c r="U41" s="22">
        <v>9</v>
      </c>
      <c r="V41" s="24"/>
      <c r="W41" s="23">
        <v>15</v>
      </c>
      <c r="Y41" s="22">
        <v>9</v>
      </c>
      <c r="Z41" s="24"/>
      <c r="AA41" s="23">
        <v>13</v>
      </c>
    </row>
    <row r="42" s="1" customFormat="1" spans="7:27">
      <c r="G42" s="21"/>
      <c r="H42" s="21"/>
      <c r="I42" s="22">
        <v>10</v>
      </c>
      <c r="J42" s="21"/>
      <c r="K42" s="91">
        <v>15</v>
      </c>
      <c r="L42" s="21"/>
      <c r="M42" s="22">
        <v>10</v>
      </c>
      <c r="N42" s="24"/>
      <c r="O42" s="23">
        <v>16</v>
      </c>
      <c r="Q42" s="22">
        <v>10</v>
      </c>
      <c r="R42" s="24"/>
      <c r="S42" s="23">
        <v>15</v>
      </c>
      <c r="U42" s="22">
        <v>10</v>
      </c>
      <c r="V42" s="24"/>
      <c r="W42" s="23">
        <v>15</v>
      </c>
      <c r="Y42" s="52">
        <v>10</v>
      </c>
      <c r="Z42" s="53"/>
      <c r="AA42" s="54">
        <v>15</v>
      </c>
    </row>
    <row r="43" s="1" customFormat="1" spans="7:27">
      <c r="G43" s="21"/>
      <c r="H43" s="21"/>
      <c r="I43" s="22">
        <v>11</v>
      </c>
      <c r="J43" s="21"/>
      <c r="K43" s="91">
        <v>17</v>
      </c>
      <c r="L43" s="21"/>
      <c r="M43" s="22">
        <v>11</v>
      </c>
      <c r="N43" s="24"/>
      <c r="O43" s="23">
        <v>15</v>
      </c>
      <c r="Q43" s="22">
        <v>11</v>
      </c>
      <c r="R43" s="24"/>
      <c r="S43" s="23">
        <v>15</v>
      </c>
      <c r="U43" s="22">
        <v>11</v>
      </c>
      <c r="V43" s="24"/>
      <c r="W43" s="23">
        <v>14</v>
      </c>
      <c r="AA43">
        <f>IF(COUNT(AA33:AA42)=0,"",AVERAGE(AA33:AA42))</f>
        <v>14.4</v>
      </c>
    </row>
    <row r="44" s="1" customFormat="1" spans="7:27">
      <c r="G44" s="21"/>
      <c r="H44" s="21"/>
      <c r="I44" s="22">
        <v>12</v>
      </c>
      <c r="J44" s="21"/>
      <c r="K44" s="91">
        <v>15</v>
      </c>
      <c r="L44" s="21"/>
      <c r="M44" s="22">
        <v>12</v>
      </c>
      <c r="N44" s="24"/>
      <c r="O44" s="23">
        <v>15</v>
      </c>
      <c r="Q44" s="22">
        <v>12</v>
      </c>
      <c r="R44" s="24"/>
      <c r="S44" s="23">
        <v>16</v>
      </c>
      <c r="U44" s="22">
        <v>12</v>
      </c>
      <c r="V44" s="24"/>
      <c r="W44" s="23">
        <v>15</v>
      </c>
      <c r="Y44" s="88" t="s">
        <v>69</v>
      </c>
      <c r="Z44" s="92"/>
      <c r="AA44" s="93"/>
    </row>
    <row r="45" s="1" customFormat="1" ht="28.5" spans="7:27">
      <c r="G45" s="21"/>
      <c r="H45" s="21"/>
      <c r="I45" s="22">
        <v>13</v>
      </c>
      <c r="J45" s="21"/>
      <c r="K45" s="91">
        <v>16</v>
      </c>
      <c r="L45" s="21"/>
      <c r="M45" s="22">
        <v>13</v>
      </c>
      <c r="N45" s="24"/>
      <c r="O45" s="23">
        <v>15</v>
      </c>
      <c r="Q45" s="22">
        <v>13</v>
      </c>
      <c r="R45" s="24"/>
      <c r="S45" s="23">
        <v>17</v>
      </c>
      <c r="U45" s="22">
        <v>13</v>
      </c>
      <c r="V45" s="24"/>
      <c r="W45" s="23">
        <v>17</v>
      </c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/>
      <c r="K46" s="91">
        <v>17</v>
      </c>
      <c r="L46" s="21"/>
      <c r="M46" s="22">
        <v>14</v>
      </c>
      <c r="N46" s="24"/>
      <c r="O46" s="23">
        <v>14</v>
      </c>
      <c r="Q46" s="22">
        <v>14</v>
      </c>
      <c r="R46" s="24"/>
      <c r="S46" s="23">
        <v>16</v>
      </c>
      <c r="U46" s="22">
        <v>14</v>
      </c>
      <c r="V46" s="24"/>
      <c r="W46" s="23">
        <v>15</v>
      </c>
      <c r="Y46" s="22">
        <v>1</v>
      </c>
      <c r="Z46" s="24"/>
      <c r="AA46" s="23">
        <v>14</v>
      </c>
    </row>
    <row r="47" s="1" customFormat="1" spans="7:27">
      <c r="G47" s="21"/>
      <c r="H47" s="21"/>
      <c r="I47" s="22">
        <v>15</v>
      </c>
      <c r="J47" s="21"/>
      <c r="K47" s="91">
        <v>15</v>
      </c>
      <c r="L47" s="21"/>
      <c r="M47" s="22">
        <v>15</v>
      </c>
      <c r="N47" s="24"/>
      <c r="O47" s="23">
        <v>14</v>
      </c>
      <c r="Q47" s="22">
        <v>15</v>
      </c>
      <c r="R47" s="24"/>
      <c r="S47" s="23">
        <v>15</v>
      </c>
      <c r="U47" s="22">
        <v>15</v>
      </c>
      <c r="V47" s="24"/>
      <c r="W47" s="23">
        <v>15</v>
      </c>
      <c r="Y47" s="22">
        <v>2</v>
      </c>
      <c r="Z47" s="24"/>
      <c r="AA47" s="23">
        <v>14</v>
      </c>
    </row>
    <row r="48" s="1" customFormat="1" spans="7:27">
      <c r="G48" s="21"/>
      <c r="H48" s="21"/>
      <c r="I48" s="22">
        <v>16</v>
      </c>
      <c r="J48" s="21"/>
      <c r="K48" s="91">
        <v>16</v>
      </c>
      <c r="L48" s="21"/>
      <c r="M48" s="22">
        <v>16</v>
      </c>
      <c r="N48" s="24"/>
      <c r="O48" s="23">
        <v>15</v>
      </c>
      <c r="Q48" s="22">
        <v>16</v>
      </c>
      <c r="R48" s="24"/>
      <c r="S48" s="23">
        <v>15</v>
      </c>
      <c r="U48" s="22">
        <v>16</v>
      </c>
      <c r="V48" s="24"/>
      <c r="W48" s="23">
        <v>15</v>
      </c>
      <c r="Y48" s="22">
        <v>3</v>
      </c>
      <c r="Z48" s="24"/>
      <c r="AA48" s="23">
        <v>13</v>
      </c>
    </row>
    <row r="49" s="1" customFormat="1" spans="7:27">
      <c r="G49" s="21"/>
      <c r="H49" s="21"/>
      <c r="I49" s="22">
        <v>17</v>
      </c>
      <c r="J49" s="21"/>
      <c r="K49" s="91">
        <v>16</v>
      </c>
      <c r="L49" s="21"/>
      <c r="M49" s="22">
        <v>17</v>
      </c>
      <c r="N49" s="24"/>
      <c r="O49" s="23">
        <v>14</v>
      </c>
      <c r="Q49" s="22">
        <v>17</v>
      </c>
      <c r="R49" s="24"/>
      <c r="S49" s="23">
        <v>16</v>
      </c>
      <c r="U49" s="22">
        <v>17</v>
      </c>
      <c r="V49" s="24"/>
      <c r="W49" s="23">
        <v>14</v>
      </c>
      <c r="Y49" s="22">
        <v>4</v>
      </c>
      <c r="Z49" s="24"/>
      <c r="AA49" s="23">
        <v>15</v>
      </c>
    </row>
    <row r="50" s="1" customFormat="1" spans="7:27">
      <c r="G50" s="21"/>
      <c r="H50" s="21"/>
      <c r="I50" s="22">
        <v>18</v>
      </c>
      <c r="J50" s="21"/>
      <c r="K50" s="91">
        <v>17</v>
      </c>
      <c r="L50" s="21"/>
      <c r="M50" s="22">
        <v>18</v>
      </c>
      <c r="N50" s="24"/>
      <c r="O50" s="23">
        <v>15</v>
      </c>
      <c r="Q50" s="22">
        <v>18</v>
      </c>
      <c r="R50" s="24"/>
      <c r="S50" s="23">
        <v>17</v>
      </c>
      <c r="U50" s="22">
        <v>18</v>
      </c>
      <c r="V50" s="24"/>
      <c r="W50" s="23">
        <v>16</v>
      </c>
      <c r="Y50" s="22">
        <v>5</v>
      </c>
      <c r="Z50" s="24"/>
      <c r="AA50" s="23">
        <v>16</v>
      </c>
    </row>
    <row r="51" s="1" customFormat="1" spans="7:27">
      <c r="G51" s="21"/>
      <c r="H51" s="21"/>
      <c r="I51" s="22">
        <v>19</v>
      </c>
      <c r="J51" s="21"/>
      <c r="K51" s="91">
        <v>16</v>
      </c>
      <c r="L51" s="21"/>
      <c r="M51" s="22">
        <v>19</v>
      </c>
      <c r="N51" s="24"/>
      <c r="O51" s="23">
        <v>15</v>
      </c>
      <c r="Q51" s="22">
        <v>19</v>
      </c>
      <c r="R51" s="24"/>
      <c r="S51" s="23">
        <v>16</v>
      </c>
      <c r="U51" s="22">
        <v>19</v>
      </c>
      <c r="V51" s="24"/>
      <c r="W51" s="23">
        <v>15</v>
      </c>
      <c r="Y51" s="22">
        <v>6</v>
      </c>
      <c r="Z51" s="24"/>
      <c r="AA51" s="23">
        <v>15</v>
      </c>
    </row>
    <row r="52" s="1" customFormat="1" spans="7:27">
      <c r="G52" s="21"/>
      <c r="H52" s="21"/>
      <c r="I52" s="52">
        <v>20</v>
      </c>
      <c r="J52" s="74"/>
      <c r="K52" s="94">
        <v>16</v>
      </c>
      <c r="L52"/>
      <c r="M52" s="52">
        <v>20</v>
      </c>
      <c r="N52" s="53"/>
      <c r="O52" s="54">
        <v>15</v>
      </c>
      <c r="Q52" s="52">
        <v>20</v>
      </c>
      <c r="R52" s="53"/>
      <c r="S52" s="54">
        <v>15</v>
      </c>
      <c r="U52" s="52">
        <v>20</v>
      </c>
      <c r="V52" s="53"/>
      <c r="W52" s="54">
        <v>16</v>
      </c>
      <c r="Y52" s="22">
        <v>7</v>
      </c>
      <c r="Z52" s="24"/>
      <c r="AA52" s="23">
        <v>16</v>
      </c>
    </row>
    <row r="53" s="1" customFormat="1" spans="7:27">
      <c r="K53" s="95">
        <f>IF(COUNT(K33:K52)=0,"",AVERAGE(K33:K52))</f>
        <v>15.55</v>
      </c>
      <c r="L53" s="95"/>
      <c r="M53" s="95"/>
      <c r="N53" s="95"/>
      <c r="O53" s="95">
        <f>IF(COUNT(O33:O52)=0,"",AVERAGE(O33:O52))</f>
        <v>15.1</v>
      </c>
      <c r="P53" s="95"/>
      <c r="Q53" s="95"/>
      <c r="R53" s="95"/>
      <c r="S53" s="95">
        <f>IF(COUNT(S33:S52)=0,"",AVERAGE(S33:S52))</f>
        <v>15.3</v>
      </c>
      <c r="T53" s="95"/>
      <c r="U53" s="95"/>
      <c r="V53" s="95"/>
      <c r="W53" s="95">
        <f>IF(COUNT(W33:W52)=0,"",AVERAGE(W33:W52))</f>
        <v>15.5</v>
      </c>
      <c r="Y53" s="22">
        <v>8</v>
      </c>
      <c r="Z53" s="24"/>
      <c r="AA53" s="23">
        <v>15</v>
      </c>
    </row>
    <row r="54" s="1" customFormat="1" spans="7:27">
      <c r="Y54" s="22">
        <v>9</v>
      </c>
      <c r="Z54" s="24"/>
      <c r="AA54" s="23">
        <v>16</v>
      </c>
    </row>
    <row r="55" s="1" customFormat="1" spans="7:27">
      <c r="Y55" s="52">
        <v>10</v>
      </c>
      <c r="Z55" s="53"/>
      <c r="AA55" s="54">
        <v>16</v>
      </c>
    </row>
    <row r="56" s="1" customFormat="1" spans="7:27">
      <c r="AA56">
        <f>IF(COUNT(AA46:AA55)=0,"",AVERAGE(AA46:AA55))</f>
        <v>15</v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/>
      <c r="K61" s="91">
        <v>18</v>
      </c>
      <c r="L61" s="21"/>
      <c r="M61" s="22">
        <v>1</v>
      </c>
      <c r="N61" s="24"/>
      <c r="O61" s="23">
        <v>15</v>
      </c>
      <c r="Q61" s="22">
        <v>1</v>
      </c>
      <c r="R61" s="24"/>
      <c r="S61" s="23">
        <v>15</v>
      </c>
      <c r="U61" s="22">
        <v>1</v>
      </c>
      <c r="V61" s="24"/>
      <c r="W61" s="23">
        <v>15</v>
      </c>
      <c r="Y61" s="22">
        <v>1</v>
      </c>
      <c r="Z61" s="24"/>
      <c r="AA61" s="23">
        <v>16</v>
      </c>
    </row>
    <row r="62" s="1" customFormat="1" spans="7:27">
      <c r="G62" s="21"/>
      <c r="H62" s="21"/>
      <c r="I62" s="22">
        <v>2</v>
      </c>
      <c r="J62" s="21"/>
      <c r="K62" s="91">
        <v>15</v>
      </c>
      <c r="L62" s="21"/>
      <c r="M62" s="22">
        <v>2</v>
      </c>
      <c r="N62" s="24"/>
      <c r="O62" s="23">
        <v>15</v>
      </c>
      <c r="Q62" s="22">
        <v>2</v>
      </c>
      <c r="R62" s="24"/>
      <c r="S62" s="23">
        <v>17</v>
      </c>
      <c r="U62" s="22">
        <v>2</v>
      </c>
      <c r="V62" s="24"/>
      <c r="W62" s="23">
        <v>17</v>
      </c>
      <c r="Y62" s="22">
        <v>2</v>
      </c>
      <c r="Z62" s="24"/>
      <c r="AA62" s="23">
        <v>15</v>
      </c>
    </row>
    <row r="63" s="1" customFormat="1" spans="7:27">
      <c r="G63" s="21"/>
      <c r="H63" s="21"/>
      <c r="I63" s="22">
        <v>3</v>
      </c>
      <c r="J63" s="21"/>
      <c r="K63" s="91">
        <v>17</v>
      </c>
      <c r="L63" s="21"/>
      <c r="M63" s="22">
        <v>3</v>
      </c>
      <c r="N63" s="24"/>
      <c r="O63" s="23">
        <v>15</v>
      </c>
      <c r="Q63" s="22">
        <v>3</v>
      </c>
      <c r="R63" s="24"/>
      <c r="S63" s="23">
        <v>15</v>
      </c>
      <c r="U63" s="22">
        <v>3</v>
      </c>
      <c r="V63" s="24"/>
      <c r="W63" s="23">
        <v>16</v>
      </c>
      <c r="Y63" s="22">
        <v>3</v>
      </c>
      <c r="Z63" s="24"/>
      <c r="AA63" s="23">
        <v>15</v>
      </c>
    </row>
    <row r="64" s="1" customFormat="1" spans="7:27">
      <c r="G64" s="21"/>
      <c r="H64" s="21"/>
      <c r="I64" s="22">
        <v>4</v>
      </c>
      <c r="J64" s="21"/>
      <c r="K64" s="91">
        <v>16</v>
      </c>
      <c r="L64" s="21"/>
      <c r="M64" s="22">
        <v>4</v>
      </c>
      <c r="N64" s="24"/>
      <c r="O64" s="23">
        <v>15</v>
      </c>
      <c r="Q64" s="22">
        <v>4</v>
      </c>
      <c r="R64" s="24"/>
      <c r="S64" s="23">
        <v>14</v>
      </c>
      <c r="U64" s="22">
        <v>4</v>
      </c>
      <c r="V64" s="24"/>
      <c r="W64" s="23">
        <v>15</v>
      </c>
      <c r="Y64" s="22">
        <v>4</v>
      </c>
      <c r="Z64" s="24"/>
      <c r="AA64" s="23">
        <v>16</v>
      </c>
    </row>
    <row r="65" s="1" customFormat="1" spans="7:27">
      <c r="G65" s="21"/>
      <c r="H65" s="21"/>
      <c r="I65" s="22">
        <v>5</v>
      </c>
      <c r="J65" s="21"/>
      <c r="K65" s="91">
        <v>15</v>
      </c>
      <c r="L65" s="21"/>
      <c r="M65" s="22">
        <v>5</v>
      </c>
      <c r="N65" s="24"/>
      <c r="O65" s="23">
        <v>15</v>
      </c>
      <c r="Q65" s="22">
        <v>5</v>
      </c>
      <c r="R65" s="24"/>
      <c r="S65" s="23">
        <v>15</v>
      </c>
      <c r="U65" s="22">
        <v>5</v>
      </c>
      <c r="V65" s="24"/>
      <c r="W65" s="23">
        <v>15</v>
      </c>
      <c r="Y65" s="22">
        <v>5</v>
      </c>
      <c r="Z65" s="24"/>
      <c r="AA65" s="23">
        <v>15</v>
      </c>
    </row>
    <row r="66" s="1" customFormat="1" spans="7:27">
      <c r="G66" s="21"/>
      <c r="H66" s="21"/>
      <c r="I66" s="22">
        <v>6</v>
      </c>
      <c r="J66" s="21"/>
      <c r="K66" s="91">
        <v>18</v>
      </c>
      <c r="L66" s="21"/>
      <c r="M66" s="22">
        <v>6</v>
      </c>
      <c r="N66" s="24"/>
      <c r="O66" s="23">
        <v>14</v>
      </c>
      <c r="Q66" s="22">
        <v>6</v>
      </c>
      <c r="R66" s="24"/>
      <c r="S66" s="23">
        <v>17</v>
      </c>
      <c r="U66" s="22">
        <v>6</v>
      </c>
      <c r="V66" s="24"/>
      <c r="W66" s="23">
        <v>15</v>
      </c>
      <c r="Y66" s="22">
        <v>6</v>
      </c>
      <c r="Z66" s="24"/>
      <c r="AA66" s="23">
        <v>16</v>
      </c>
    </row>
    <row r="67" s="1" customFormat="1" spans="7:27">
      <c r="G67" s="21"/>
      <c r="H67" s="21"/>
      <c r="I67" s="22">
        <v>7</v>
      </c>
      <c r="J67" s="21"/>
      <c r="K67" s="91">
        <v>17</v>
      </c>
      <c r="L67" s="21"/>
      <c r="M67" s="22">
        <v>7</v>
      </c>
      <c r="N67" s="24"/>
      <c r="O67" s="23">
        <v>14</v>
      </c>
      <c r="Q67" s="22">
        <v>7</v>
      </c>
      <c r="R67" s="24"/>
      <c r="S67" s="23">
        <v>16</v>
      </c>
      <c r="U67" s="22">
        <v>7</v>
      </c>
      <c r="V67" s="24"/>
      <c r="W67" s="23">
        <v>16</v>
      </c>
      <c r="Y67" s="22">
        <v>7</v>
      </c>
      <c r="Z67" s="24"/>
      <c r="AA67" s="23">
        <v>15</v>
      </c>
    </row>
    <row r="68" s="1" customFormat="1" spans="7:27">
      <c r="G68" s="21"/>
      <c r="H68" s="21"/>
      <c r="I68" s="22">
        <v>8</v>
      </c>
      <c r="J68" s="21"/>
      <c r="K68" s="91">
        <v>16</v>
      </c>
      <c r="L68" s="21"/>
      <c r="M68" s="22">
        <v>8</v>
      </c>
      <c r="N68" s="24"/>
      <c r="O68" s="23">
        <v>16</v>
      </c>
      <c r="Q68" s="22">
        <v>8</v>
      </c>
      <c r="R68" s="24"/>
      <c r="S68" s="68">
        <v>15</v>
      </c>
      <c r="U68" s="22">
        <v>8</v>
      </c>
      <c r="V68" s="24"/>
      <c r="W68" s="23">
        <v>15</v>
      </c>
      <c r="Y68" s="22">
        <v>8</v>
      </c>
      <c r="Z68" s="24"/>
      <c r="AA68" s="23">
        <v>14</v>
      </c>
    </row>
    <row r="69" s="1" customFormat="1" spans="7:27">
      <c r="G69" s="21"/>
      <c r="H69" s="21"/>
      <c r="I69" s="22">
        <v>9</v>
      </c>
      <c r="J69" s="21"/>
      <c r="K69" s="91">
        <v>15</v>
      </c>
      <c r="L69" s="21"/>
      <c r="M69" s="22">
        <v>9</v>
      </c>
      <c r="N69" s="24"/>
      <c r="O69" s="23">
        <v>16</v>
      </c>
      <c r="Q69" s="22">
        <v>9</v>
      </c>
      <c r="R69" s="24"/>
      <c r="S69" s="68">
        <v>16</v>
      </c>
      <c r="U69" s="22">
        <v>9</v>
      </c>
      <c r="V69" s="24"/>
      <c r="W69" s="23">
        <v>16</v>
      </c>
      <c r="Y69" s="22">
        <v>9</v>
      </c>
      <c r="Z69" s="24"/>
      <c r="AA69" s="23">
        <v>14</v>
      </c>
    </row>
    <row r="70" s="1" customFormat="1" spans="7:27">
      <c r="G70" s="21"/>
      <c r="H70" s="21"/>
      <c r="I70" s="22">
        <v>10</v>
      </c>
      <c r="J70" s="21"/>
      <c r="K70" s="91">
        <v>16</v>
      </c>
      <c r="L70" s="21"/>
      <c r="M70" s="22">
        <v>10</v>
      </c>
      <c r="N70" s="24"/>
      <c r="O70" s="23">
        <v>15</v>
      </c>
      <c r="Q70" s="22">
        <v>10</v>
      </c>
      <c r="R70" s="24"/>
      <c r="S70" s="68">
        <v>16</v>
      </c>
      <c r="U70" s="22">
        <v>10</v>
      </c>
      <c r="V70" s="24"/>
      <c r="W70" s="23">
        <v>17</v>
      </c>
      <c r="Y70" s="52">
        <v>10</v>
      </c>
      <c r="Z70" s="53"/>
      <c r="AA70" s="54">
        <v>16</v>
      </c>
    </row>
    <row r="71" s="1" customFormat="1" spans="7:27">
      <c r="G71" s="21"/>
      <c r="H71" s="21"/>
      <c r="I71" s="22">
        <v>11</v>
      </c>
      <c r="J71" s="21"/>
      <c r="K71" s="91">
        <v>15</v>
      </c>
      <c r="L71" s="21"/>
      <c r="M71" s="22">
        <v>11</v>
      </c>
      <c r="N71" s="24"/>
      <c r="O71" s="23">
        <v>16</v>
      </c>
      <c r="Q71" s="22">
        <v>11</v>
      </c>
      <c r="R71" s="24"/>
      <c r="S71" s="68">
        <v>16</v>
      </c>
      <c r="U71" s="22">
        <v>11</v>
      </c>
      <c r="V71" s="24"/>
      <c r="W71" s="23">
        <v>15</v>
      </c>
      <c r="AA71">
        <f>IF(COUNT(AA61:AA70)=0,"",AVERAGE(AA61:AA70))</f>
        <v>15.2</v>
      </c>
    </row>
    <row r="72" s="1" customFormat="1" spans="7:27">
      <c r="G72" s="21"/>
      <c r="H72" s="21"/>
      <c r="I72" s="22">
        <v>12</v>
      </c>
      <c r="J72" s="21"/>
      <c r="K72" s="91">
        <v>17</v>
      </c>
      <c r="L72" s="21"/>
      <c r="M72" s="22">
        <v>12</v>
      </c>
      <c r="N72" s="24"/>
      <c r="O72" s="23">
        <v>16</v>
      </c>
      <c r="Q72" s="22">
        <v>12</v>
      </c>
      <c r="R72" s="24"/>
      <c r="S72" s="68">
        <v>16</v>
      </c>
      <c r="U72" s="22">
        <v>12</v>
      </c>
      <c r="V72" s="24"/>
      <c r="W72" s="23">
        <v>16</v>
      </c>
      <c r="Y72" s="88" t="s">
        <v>69</v>
      </c>
      <c r="Z72" s="92"/>
      <c r="AA72" s="93"/>
    </row>
    <row r="73" s="1" customFormat="1" ht="28.5" spans="7:27">
      <c r="G73" s="21"/>
      <c r="H73" s="21"/>
      <c r="I73" s="22">
        <v>13</v>
      </c>
      <c r="J73" s="21"/>
      <c r="K73" s="91">
        <v>15</v>
      </c>
      <c r="L73" s="21"/>
      <c r="M73" s="22">
        <v>13</v>
      </c>
      <c r="N73" s="24"/>
      <c r="O73" s="23">
        <v>15</v>
      </c>
      <c r="Q73" s="22">
        <v>13</v>
      </c>
      <c r="R73" s="24"/>
      <c r="S73" s="68">
        <v>17</v>
      </c>
      <c r="U73" s="22">
        <v>13</v>
      </c>
      <c r="V73" s="24"/>
      <c r="W73" s="23">
        <v>15</v>
      </c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/>
      <c r="I74" s="22">
        <v>14</v>
      </c>
      <c r="J74" s="21"/>
      <c r="K74" s="91">
        <v>16</v>
      </c>
      <c r="L74" s="21"/>
      <c r="M74" s="22">
        <v>14</v>
      </c>
      <c r="N74" s="24"/>
      <c r="O74" s="23">
        <v>15</v>
      </c>
      <c r="Q74" s="22">
        <v>14</v>
      </c>
      <c r="R74" s="24"/>
      <c r="S74" s="68">
        <v>16</v>
      </c>
      <c r="U74" s="22">
        <v>14</v>
      </c>
      <c r="V74" s="24"/>
      <c r="W74" s="23">
        <v>17</v>
      </c>
      <c r="Y74" s="22">
        <v>1</v>
      </c>
      <c r="Z74" s="24"/>
      <c r="AA74" s="23">
        <v>14</v>
      </c>
    </row>
    <row r="75" s="1" customFormat="1" spans="7:27">
      <c r="G75" s="21"/>
      <c r="H75" s="21"/>
      <c r="I75" s="22">
        <v>15</v>
      </c>
      <c r="J75" s="21"/>
      <c r="K75" s="91">
        <v>17</v>
      </c>
      <c r="L75" s="21"/>
      <c r="M75" s="22">
        <v>15</v>
      </c>
      <c r="N75" s="24"/>
      <c r="O75" s="23">
        <v>17</v>
      </c>
      <c r="Q75" s="22">
        <v>15</v>
      </c>
      <c r="R75" s="24"/>
      <c r="S75" s="68">
        <v>15</v>
      </c>
      <c r="U75" s="22">
        <v>15</v>
      </c>
      <c r="V75" s="24"/>
      <c r="W75" s="23">
        <v>17</v>
      </c>
      <c r="Y75" s="22">
        <v>2</v>
      </c>
      <c r="Z75" s="24"/>
      <c r="AA75" s="23">
        <v>14</v>
      </c>
    </row>
    <row r="76" s="1" customFormat="1" spans="7:27">
      <c r="G76" s="21"/>
      <c r="H76" s="21"/>
      <c r="I76" s="22">
        <v>16</v>
      </c>
      <c r="J76" s="21"/>
      <c r="K76" s="91">
        <v>15</v>
      </c>
      <c r="L76" s="21"/>
      <c r="M76" s="22">
        <v>16</v>
      </c>
      <c r="N76" s="24"/>
      <c r="O76" s="23">
        <v>16</v>
      </c>
      <c r="Q76" s="22">
        <v>16</v>
      </c>
      <c r="R76" s="24"/>
      <c r="S76" s="23">
        <v>16</v>
      </c>
      <c r="U76" s="22">
        <v>16</v>
      </c>
      <c r="V76" s="24"/>
      <c r="W76" s="23">
        <v>16</v>
      </c>
      <c r="Y76" s="22">
        <v>3</v>
      </c>
      <c r="Z76" s="24"/>
      <c r="AA76" s="23">
        <v>15</v>
      </c>
    </row>
    <row r="77" s="1" customFormat="1" spans="7:27">
      <c r="G77" s="21"/>
      <c r="H77" s="21"/>
      <c r="I77" s="22">
        <v>17</v>
      </c>
      <c r="J77" s="21"/>
      <c r="K77" s="91">
        <v>15</v>
      </c>
      <c r="L77" s="21"/>
      <c r="M77" s="22">
        <v>17</v>
      </c>
      <c r="N77" s="24"/>
      <c r="O77" s="23">
        <v>15</v>
      </c>
      <c r="Q77" s="22">
        <v>17</v>
      </c>
      <c r="R77" s="24"/>
      <c r="S77" s="23">
        <v>15</v>
      </c>
      <c r="U77" s="22">
        <v>17</v>
      </c>
      <c r="V77" s="24"/>
      <c r="W77" s="23">
        <v>16</v>
      </c>
      <c r="Y77" s="22">
        <v>4</v>
      </c>
      <c r="Z77" s="24"/>
      <c r="AA77" s="23">
        <v>17</v>
      </c>
    </row>
    <row r="78" s="1" customFormat="1" spans="7:27">
      <c r="G78" s="21"/>
      <c r="H78" s="21"/>
      <c r="I78" s="22">
        <v>18</v>
      </c>
      <c r="J78" s="21"/>
      <c r="K78" s="91">
        <v>16</v>
      </c>
      <c r="L78" s="21"/>
      <c r="M78" s="22">
        <v>18</v>
      </c>
      <c r="N78" s="24"/>
      <c r="O78" s="23">
        <v>15</v>
      </c>
      <c r="Q78" s="22">
        <v>18</v>
      </c>
      <c r="R78" s="24"/>
      <c r="S78" s="23">
        <v>16</v>
      </c>
      <c r="U78" s="22">
        <v>18</v>
      </c>
      <c r="V78" s="24"/>
      <c r="W78" s="23">
        <v>15</v>
      </c>
      <c r="Y78" s="22">
        <v>5</v>
      </c>
      <c r="Z78" s="24"/>
      <c r="AA78" s="23">
        <v>16</v>
      </c>
    </row>
    <row r="79" s="1" customFormat="1" spans="7:27">
      <c r="G79" s="21"/>
      <c r="H79" s="21"/>
      <c r="I79" s="22">
        <v>19</v>
      </c>
      <c r="J79" s="21"/>
      <c r="K79" s="91">
        <v>15</v>
      </c>
      <c r="L79" s="21"/>
      <c r="M79" s="22">
        <v>19</v>
      </c>
      <c r="N79" s="24"/>
      <c r="O79" s="23">
        <v>16</v>
      </c>
      <c r="Q79" s="22">
        <v>19</v>
      </c>
      <c r="R79" s="24"/>
      <c r="S79" s="23">
        <v>14</v>
      </c>
      <c r="U79" s="22">
        <v>19</v>
      </c>
      <c r="V79" s="24"/>
      <c r="W79" s="23">
        <v>15</v>
      </c>
      <c r="Y79" s="22">
        <v>6</v>
      </c>
      <c r="Z79" s="24"/>
      <c r="AA79" s="23">
        <v>16</v>
      </c>
    </row>
    <row r="80" s="1" customFormat="1" spans="7:27">
      <c r="G80" s="21"/>
      <c r="H80" s="21"/>
      <c r="I80" s="52">
        <v>20</v>
      </c>
      <c r="J80" s="74"/>
      <c r="K80" s="94">
        <v>16</v>
      </c>
      <c r="L80"/>
      <c r="M80" s="52">
        <v>20</v>
      </c>
      <c r="N80" s="53"/>
      <c r="O80" s="54">
        <v>17</v>
      </c>
      <c r="Q80" s="52">
        <v>20</v>
      </c>
      <c r="R80" s="53"/>
      <c r="S80" s="54">
        <v>15</v>
      </c>
      <c r="U80" s="52">
        <v>20</v>
      </c>
      <c r="V80" s="53"/>
      <c r="W80" s="54">
        <v>15</v>
      </c>
      <c r="Y80" s="22">
        <v>7</v>
      </c>
      <c r="Z80" s="24"/>
      <c r="AA80" s="23">
        <v>16</v>
      </c>
    </row>
    <row r="81" s="1" customFormat="1" spans="7:27">
      <c r="K81" s="95">
        <f>IF(COUNT(K61:K80)=0,"",AVERAGE(K61:K80))</f>
        <v>16</v>
      </c>
      <c r="L81" s="95"/>
      <c r="M81" s="95"/>
      <c r="N81" s="95"/>
      <c r="O81" s="95">
        <f>IF(COUNT(O61:O80)=0,"",AVERAGE(O61:O80))</f>
        <v>15.4</v>
      </c>
      <c r="P81" s="95"/>
      <c r="Q81" s="95"/>
      <c r="R81" s="95"/>
      <c r="S81" s="95">
        <f>IF(COUNT(S61:S80)=0,"",AVERAGE(S61:S80))</f>
        <v>15.6</v>
      </c>
      <c r="T81" s="95"/>
      <c r="U81" s="95"/>
      <c r="V81" s="95"/>
      <c r="W81" s="95">
        <f>IF(COUNT(W61:W80)=0,"",AVERAGE(W61:W80))</f>
        <v>15.7</v>
      </c>
      <c r="Y81" s="22">
        <v>8</v>
      </c>
      <c r="Z81" s="24"/>
      <c r="AA81" s="23">
        <v>16</v>
      </c>
    </row>
    <row r="82" s="1" customFormat="1" spans="7:27">
      <c r="Y82" s="22">
        <v>9</v>
      </c>
      <c r="Z82" s="24"/>
      <c r="AA82" s="23">
        <v>15</v>
      </c>
    </row>
    <row r="83" s="1" customFormat="1" spans="7:27">
      <c r="Y83" s="52">
        <v>10</v>
      </c>
      <c r="Z83" s="53"/>
      <c r="AA83" s="54">
        <v>15</v>
      </c>
    </row>
    <row r="84" s="1" customFormat="1" spans="7:27">
      <c r="AA84">
        <f>IF(COUNT(AA74:AA83)=0,"",AVERAGE(AA74:AA83))</f>
        <v>15.4</v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/>
      <c r="K89" s="91">
        <v>16</v>
      </c>
      <c r="L89" s="21"/>
      <c r="M89" s="22">
        <v>1</v>
      </c>
      <c r="N89" s="24"/>
      <c r="O89" s="23">
        <v>15</v>
      </c>
      <c r="Q89" s="22">
        <v>1</v>
      </c>
      <c r="R89" s="24"/>
      <c r="S89" s="23">
        <v>15</v>
      </c>
      <c r="U89" s="22">
        <v>1</v>
      </c>
      <c r="V89" s="24"/>
      <c r="W89" s="23">
        <v>16</v>
      </c>
      <c r="Y89" s="22">
        <v>1</v>
      </c>
      <c r="Z89" s="24"/>
      <c r="AA89" s="23">
        <v>14</v>
      </c>
    </row>
    <row r="90" s="1" customFormat="1" spans="7:27">
      <c r="G90" s="21"/>
      <c r="H90" s="21"/>
      <c r="I90" s="22">
        <v>2</v>
      </c>
      <c r="J90" s="21"/>
      <c r="K90" s="91">
        <v>15</v>
      </c>
      <c r="L90" s="21"/>
      <c r="M90" s="22">
        <v>2</v>
      </c>
      <c r="N90" s="24"/>
      <c r="O90" s="23">
        <v>15</v>
      </c>
      <c r="Q90" s="22">
        <v>2</v>
      </c>
      <c r="R90" s="24"/>
      <c r="S90" s="23">
        <v>15</v>
      </c>
      <c r="U90" s="22">
        <v>2</v>
      </c>
      <c r="V90" s="24"/>
      <c r="W90" s="23">
        <v>16</v>
      </c>
      <c r="Y90" s="22">
        <v>2</v>
      </c>
      <c r="Z90" s="24"/>
      <c r="AA90" s="23">
        <v>15</v>
      </c>
    </row>
    <row r="91" s="1" customFormat="1" spans="7:27">
      <c r="G91" s="21"/>
      <c r="H91" s="21"/>
      <c r="I91" s="22">
        <v>3</v>
      </c>
      <c r="J91" s="21"/>
      <c r="K91" s="91">
        <v>18</v>
      </c>
      <c r="L91" s="21"/>
      <c r="M91" s="22">
        <v>3</v>
      </c>
      <c r="N91" s="24"/>
      <c r="O91" s="23">
        <v>15</v>
      </c>
      <c r="Q91" s="22">
        <v>3</v>
      </c>
      <c r="R91" s="24"/>
      <c r="S91" s="23">
        <v>15</v>
      </c>
      <c r="U91" s="22">
        <v>3</v>
      </c>
      <c r="V91" s="24"/>
      <c r="W91" s="23">
        <v>15</v>
      </c>
      <c r="Y91" s="22">
        <v>3</v>
      </c>
      <c r="Z91" s="24"/>
      <c r="AA91" s="23">
        <v>14</v>
      </c>
    </row>
    <row r="92" s="1" customFormat="1" spans="7:27">
      <c r="G92" s="21"/>
      <c r="H92" s="21"/>
      <c r="I92" s="22">
        <v>4</v>
      </c>
      <c r="J92" s="21"/>
      <c r="K92" s="91">
        <v>15</v>
      </c>
      <c r="L92" s="21"/>
      <c r="M92" s="22">
        <v>4</v>
      </c>
      <c r="N92" s="24"/>
      <c r="O92" s="23">
        <v>15</v>
      </c>
      <c r="Q92" s="22">
        <v>4</v>
      </c>
      <c r="R92" s="24"/>
      <c r="S92" s="23">
        <v>17</v>
      </c>
      <c r="U92" s="22">
        <v>4</v>
      </c>
      <c r="V92" s="24"/>
      <c r="W92" s="23">
        <v>18</v>
      </c>
      <c r="Y92" s="22">
        <v>4</v>
      </c>
      <c r="Z92" s="24"/>
      <c r="AA92" s="23">
        <v>14</v>
      </c>
    </row>
    <row r="93" s="1" customFormat="1" spans="7:27">
      <c r="G93" s="21"/>
      <c r="H93" s="21"/>
      <c r="I93" s="22">
        <v>5</v>
      </c>
      <c r="J93" s="21"/>
      <c r="K93" s="91">
        <v>16</v>
      </c>
      <c r="L93" s="21"/>
      <c r="M93" s="22">
        <v>5</v>
      </c>
      <c r="N93" s="24"/>
      <c r="O93" s="23">
        <v>15</v>
      </c>
      <c r="Q93" s="22">
        <v>5</v>
      </c>
      <c r="R93" s="24"/>
      <c r="S93" s="23">
        <v>17</v>
      </c>
      <c r="U93" s="22">
        <v>5</v>
      </c>
      <c r="V93" s="24"/>
      <c r="W93" s="23">
        <v>17</v>
      </c>
      <c r="Y93" s="22">
        <v>5</v>
      </c>
      <c r="Z93" s="24"/>
      <c r="AA93" s="23">
        <v>14</v>
      </c>
    </row>
    <row r="94" s="1" customFormat="1" spans="7:27">
      <c r="G94" s="21"/>
      <c r="H94" s="21"/>
      <c r="I94" s="22">
        <v>6</v>
      </c>
      <c r="J94" s="21"/>
      <c r="K94" s="91">
        <v>17</v>
      </c>
      <c r="L94" s="21"/>
      <c r="M94" s="22">
        <v>6</v>
      </c>
      <c r="N94" s="24"/>
      <c r="O94" s="23">
        <v>15</v>
      </c>
      <c r="Q94" s="22">
        <v>6</v>
      </c>
      <c r="R94" s="24"/>
      <c r="S94" s="23">
        <v>15</v>
      </c>
      <c r="U94" s="22">
        <v>6</v>
      </c>
      <c r="V94" s="24"/>
      <c r="W94" s="23">
        <v>16</v>
      </c>
      <c r="Y94" s="22">
        <v>6</v>
      </c>
      <c r="Z94" s="24"/>
      <c r="AA94" s="23">
        <v>16</v>
      </c>
    </row>
    <row r="95" s="1" customFormat="1" spans="7:27">
      <c r="G95" s="21"/>
      <c r="H95" s="21"/>
      <c r="I95" s="22">
        <v>7</v>
      </c>
      <c r="J95" s="21"/>
      <c r="K95" s="91">
        <v>17</v>
      </c>
      <c r="L95" s="21"/>
      <c r="M95" s="22">
        <v>7</v>
      </c>
      <c r="N95" s="24"/>
      <c r="O95" s="23">
        <v>15</v>
      </c>
      <c r="Q95" s="22">
        <v>7</v>
      </c>
      <c r="R95" s="24"/>
      <c r="S95" s="23">
        <v>14</v>
      </c>
      <c r="U95" s="22">
        <v>7</v>
      </c>
      <c r="V95" s="24"/>
      <c r="W95" s="23">
        <v>16</v>
      </c>
      <c r="Y95" s="22">
        <v>7</v>
      </c>
      <c r="Z95" s="24"/>
      <c r="AA95" s="23">
        <v>14</v>
      </c>
    </row>
    <row r="96" s="1" customFormat="1" spans="7:27">
      <c r="G96" s="21"/>
      <c r="H96" s="21"/>
      <c r="I96" s="22">
        <v>8</v>
      </c>
      <c r="J96" s="21"/>
      <c r="K96" s="91">
        <v>17</v>
      </c>
      <c r="L96" s="21"/>
      <c r="M96" s="22">
        <v>8</v>
      </c>
      <c r="N96" s="24"/>
      <c r="O96" s="23">
        <v>16</v>
      </c>
      <c r="Q96" s="22">
        <v>8</v>
      </c>
      <c r="R96" s="24"/>
      <c r="S96" s="23">
        <v>16</v>
      </c>
      <c r="U96" s="22">
        <v>8</v>
      </c>
      <c r="V96" s="24"/>
      <c r="W96" s="23">
        <v>18</v>
      </c>
      <c r="Y96" s="22">
        <v>8</v>
      </c>
      <c r="Z96" s="24"/>
      <c r="AA96" s="23">
        <v>15</v>
      </c>
    </row>
    <row r="97" s="1" customFormat="1" spans="7:27">
      <c r="G97" s="21"/>
      <c r="H97" s="21"/>
      <c r="I97" s="22">
        <v>9</v>
      </c>
      <c r="J97" s="21"/>
      <c r="K97" s="91">
        <v>18</v>
      </c>
      <c r="L97" s="21"/>
      <c r="M97" s="22">
        <v>9</v>
      </c>
      <c r="N97" s="24"/>
      <c r="O97" s="23">
        <v>17</v>
      </c>
      <c r="Q97" s="22">
        <v>9</v>
      </c>
      <c r="R97" s="24"/>
      <c r="S97" s="23">
        <v>15</v>
      </c>
      <c r="U97" s="22">
        <v>9</v>
      </c>
      <c r="V97" s="24"/>
      <c r="W97" s="23">
        <v>16</v>
      </c>
      <c r="Y97" s="22">
        <v>9</v>
      </c>
      <c r="Z97" s="24"/>
      <c r="AA97" s="23">
        <v>15</v>
      </c>
    </row>
    <row r="98" s="1" customFormat="1" spans="7:27">
      <c r="G98" s="21"/>
      <c r="H98" s="21"/>
      <c r="I98" s="22">
        <v>10</v>
      </c>
      <c r="J98" s="21"/>
      <c r="K98" s="91">
        <v>15</v>
      </c>
      <c r="L98" s="21"/>
      <c r="M98" s="22">
        <v>10</v>
      </c>
      <c r="N98" s="24"/>
      <c r="O98" s="23">
        <v>15</v>
      </c>
      <c r="Q98" s="22">
        <v>10</v>
      </c>
      <c r="R98" s="24"/>
      <c r="S98" s="23">
        <v>16</v>
      </c>
      <c r="U98" s="22">
        <v>10</v>
      </c>
      <c r="V98" s="24"/>
      <c r="W98" s="23">
        <v>18</v>
      </c>
      <c r="Y98" s="52">
        <v>10</v>
      </c>
      <c r="Z98" s="53"/>
      <c r="AA98" s="54">
        <v>15</v>
      </c>
    </row>
    <row r="99" s="1" customFormat="1" spans="7:27">
      <c r="G99" s="21"/>
      <c r="H99" s="21"/>
      <c r="I99" s="22">
        <v>11</v>
      </c>
      <c r="J99" s="21"/>
      <c r="K99" s="91">
        <v>16</v>
      </c>
      <c r="L99" s="21"/>
      <c r="M99" s="22">
        <v>11</v>
      </c>
      <c r="N99" s="24"/>
      <c r="O99" s="23">
        <v>16</v>
      </c>
      <c r="Q99" s="22">
        <v>11</v>
      </c>
      <c r="R99" s="24"/>
      <c r="S99" s="23">
        <v>16</v>
      </c>
      <c r="U99" s="22">
        <v>11</v>
      </c>
      <c r="V99" s="24"/>
      <c r="W99" s="23">
        <v>17</v>
      </c>
      <c r="AA99">
        <f>IF(COUNT(AA89:AA98)=0,"",AVERAGE(AA89:AA98))</f>
        <v>14.6</v>
      </c>
    </row>
    <row r="100" s="1" customFormat="1" spans="7:27">
      <c r="G100" s="21"/>
      <c r="H100" s="21"/>
      <c r="I100" s="22">
        <v>12</v>
      </c>
      <c r="J100" s="21"/>
      <c r="K100" s="91">
        <v>17</v>
      </c>
      <c r="L100" s="21"/>
      <c r="M100" s="22">
        <v>12</v>
      </c>
      <c r="N100" s="24"/>
      <c r="O100" s="23">
        <v>16</v>
      </c>
      <c r="Q100" s="22">
        <v>12</v>
      </c>
      <c r="R100" s="24"/>
      <c r="S100" s="23">
        <v>15</v>
      </c>
      <c r="U100" s="22">
        <v>12</v>
      </c>
      <c r="V100" s="24"/>
      <c r="W100" s="23">
        <v>18</v>
      </c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/>
      <c r="K101" s="91">
        <v>16</v>
      </c>
      <c r="L101" s="21"/>
      <c r="M101" s="22">
        <v>13</v>
      </c>
      <c r="N101" s="24"/>
      <c r="O101" s="23">
        <v>17</v>
      </c>
      <c r="Q101" s="22">
        <v>13</v>
      </c>
      <c r="R101" s="24"/>
      <c r="S101" s="23">
        <v>18</v>
      </c>
      <c r="U101" s="22">
        <v>13</v>
      </c>
      <c r="V101" s="24"/>
      <c r="W101" s="23">
        <v>16</v>
      </c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/>
      <c r="I102" s="22">
        <v>14</v>
      </c>
      <c r="J102" s="21"/>
      <c r="K102" s="91">
        <v>16</v>
      </c>
      <c r="L102" s="21"/>
      <c r="M102" s="22">
        <v>14</v>
      </c>
      <c r="N102" s="24"/>
      <c r="O102" s="23">
        <v>16</v>
      </c>
      <c r="Q102" s="22">
        <v>14</v>
      </c>
      <c r="R102" s="24"/>
      <c r="S102" s="23">
        <v>16</v>
      </c>
      <c r="U102" s="22">
        <v>14</v>
      </c>
      <c r="V102" s="24"/>
      <c r="W102" s="23">
        <v>16</v>
      </c>
      <c r="Y102" s="22">
        <v>1</v>
      </c>
      <c r="Z102" s="24"/>
      <c r="AA102" s="23">
        <v>15</v>
      </c>
    </row>
    <row r="103" s="1" customFormat="1" spans="7:27">
      <c r="G103" s="21"/>
      <c r="H103" s="21"/>
      <c r="I103" s="22">
        <v>15</v>
      </c>
      <c r="J103" s="21"/>
      <c r="K103" s="91">
        <v>16</v>
      </c>
      <c r="L103" s="21"/>
      <c r="M103" s="22">
        <v>15</v>
      </c>
      <c r="N103" s="24"/>
      <c r="O103" s="23">
        <v>15</v>
      </c>
      <c r="Q103" s="22">
        <v>15</v>
      </c>
      <c r="R103" s="24"/>
      <c r="S103" s="23">
        <v>18</v>
      </c>
      <c r="U103" s="22">
        <v>15</v>
      </c>
      <c r="V103" s="24"/>
      <c r="W103" s="23">
        <v>16</v>
      </c>
      <c r="Y103" s="22">
        <v>2</v>
      </c>
      <c r="Z103" s="24"/>
      <c r="AA103" s="23">
        <v>16</v>
      </c>
    </row>
    <row r="104" s="1" customFormat="1" spans="7:27">
      <c r="G104" s="21"/>
      <c r="H104" s="21"/>
      <c r="I104" s="22">
        <v>16</v>
      </c>
      <c r="J104" s="21"/>
      <c r="K104" s="91">
        <v>17</v>
      </c>
      <c r="L104" s="21"/>
      <c r="M104" s="22">
        <v>16</v>
      </c>
      <c r="N104" s="24"/>
      <c r="O104" s="23">
        <v>15</v>
      </c>
      <c r="Q104" s="22">
        <v>16</v>
      </c>
      <c r="R104" s="24"/>
      <c r="S104" s="23">
        <v>16</v>
      </c>
      <c r="U104" s="22">
        <v>16</v>
      </c>
      <c r="V104" s="24"/>
      <c r="W104" s="23">
        <v>15</v>
      </c>
      <c r="Y104" s="22">
        <v>3</v>
      </c>
      <c r="Z104" s="24"/>
      <c r="AA104" s="23">
        <v>14</v>
      </c>
    </row>
    <row r="105" s="1" customFormat="1" spans="7:27">
      <c r="G105" s="21"/>
      <c r="H105" s="21"/>
      <c r="I105" s="22">
        <v>17</v>
      </c>
      <c r="J105" s="21"/>
      <c r="K105" s="91">
        <v>16</v>
      </c>
      <c r="L105" s="21"/>
      <c r="M105" s="22">
        <v>17</v>
      </c>
      <c r="N105" s="24"/>
      <c r="O105" s="23">
        <v>16</v>
      </c>
      <c r="Q105" s="22">
        <v>17</v>
      </c>
      <c r="R105" s="24"/>
      <c r="S105" s="23">
        <v>17</v>
      </c>
      <c r="U105" s="22">
        <v>17</v>
      </c>
      <c r="V105" s="24"/>
      <c r="W105" s="23">
        <v>17</v>
      </c>
      <c r="Y105" s="22">
        <v>4</v>
      </c>
      <c r="Z105" s="24"/>
      <c r="AA105" s="23">
        <v>16</v>
      </c>
    </row>
    <row r="106" s="1" customFormat="1" spans="7:27">
      <c r="G106" s="21"/>
      <c r="H106" s="21"/>
      <c r="I106" s="22">
        <v>18</v>
      </c>
      <c r="J106" s="21"/>
      <c r="K106" s="91">
        <v>18</v>
      </c>
      <c r="L106" s="21"/>
      <c r="M106" s="22">
        <v>18</v>
      </c>
      <c r="N106" s="24"/>
      <c r="O106" s="23">
        <v>16</v>
      </c>
      <c r="Q106" s="22">
        <v>18</v>
      </c>
      <c r="R106" s="24"/>
      <c r="S106" s="23">
        <v>16</v>
      </c>
      <c r="U106" s="22">
        <v>18</v>
      </c>
      <c r="V106" s="24"/>
      <c r="W106" s="23">
        <v>16</v>
      </c>
      <c r="Y106" s="22">
        <v>5</v>
      </c>
      <c r="Z106" s="24"/>
      <c r="AA106" s="23">
        <v>15</v>
      </c>
    </row>
    <row r="107" s="1" customFormat="1" spans="7:27">
      <c r="G107" s="21"/>
      <c r="H107" s="21"/>
      <c r="I107" s="22">
        <v>19</v>
      </c>
      <c r="J107" s="21"/>
      <c r="K107" s="91">
        <v>16</v>
      </c>
      <c r="L107" s="21"/>
      <c r="M107" s="22">
        <v>19</v>
      </c>
      <c r="N107" s="24"/>
      <c r="O107" s="23">
        <v>15</v>
      </c>
      <c r="Q107" s="22">
        <v>19</v>
      </c>
      <c r="R107" s="24"/>
      <c r="S107" s="23">
        <v>15</v>
      </c>
      <c r="U107" s="22">
        <v>19</v>
      </c>
      <c r="V107" s="24"/>
      <c r="W107" s="23">
        <v>17</v>
      </c>
      <c r="Y107" s="22">
        <v>6</v>
      </c>
      <c r="Z107" s="24"/>
      <c r="AA107" s="23">
        <v>14</v>
      </c>
    </row>
    <row r="108" s="1" customFormat="1" spans="7:27">
      <c r="G108" s="21"/>
      <c r="H108" s="21"/>
      <c r="I108" s="52">
        <v>20</v>
      </c>
      <c r="J108" s="74"/>
      <c r="K108" s="94">
        <v>16</v>
      </c>
      <c r="L108"/>
      <c r="M108" s="52">
        <v>20</v>
      </c>
      <c r="N108" s="53"/>
      <c r="O108" s="54"/>
      <c r="Q108" s="52">
        <v>20</v>
      </c>
      <c r="R108" s="53"/>
      <c r="S108" s="54">
        <v>15</v>
      </c>
      <c r="U108" s="52">
        <v>20</v>
      </c>
      <c r="V108" s="53"/>
      <c r="W108" s="54">
        <v>16</v>
      </c>
      <c r="Y108" s="22">
        <v>7</v>
      </c>
      <c r="Z108" s="24"/>
      <c r="AA108" s="23">
        <v>15</v>
      </c>
    </row>
    <row r="109" s="1" customFormat="1" spans="7:27">
      <c r="K109" s="95">
        <f>IF(COUNT(K89:K108)=0,"",AVERAGE(K89:K108))</f>
        <v>16.4</v>
      </c>
      <c r="L109" s="95"/>
      <c r="M109" s="95"/>
      <c r="N109" s="95"/>
      <c r="O109" s="95">
        <f>IF(COUNT(O89:O108)=0,"",AVERAGE(O89:O108))</f>
        <v>15.5263157894737</v>
      </c>
      <c r="P109" s="95"/>
      <c r="Q109" s="95"/>
      <c r="R109" s="95"/>
      <c r="S109" s="95">
        <f>IF(COUNT(S89:S108)=0,"",AVERAGE(S89:S108))</f>
        <v>15.85</v>
      </c>
      <c r="T109" s="95"/>
      <c r="U109" s="95"/>
      <c r="V109" s="95"/>
      <c r="W109" s="95">
        <f>IF(COUNT(W89:W108)=0,"",AVERAGE(W89:W108))</f>
        <v>16.5</v>
      </c>
      <c r="Y109" s="22">
        <v>8</v>
      </c>
      <c r="Z109" s="24"/>
      <c r="AA109" s="23">
        <v>16</v>
      </c>
    </row>
    <row r="110" s="1" customFormat="1" spans="7:27">
      <c r="Y110" s="22">
        <v>9</v>
      </c>
      <c r="Z110" s="24"/>
      <c r="AA110" s="23">
        <v>15</v>
      </c>
    </row>
    <row r="111" s="1" customFormat="1" spans="7:27">
      <c r="Y111" s="52">
        <v>10</v>
      </c>
      <c r="Z111" s="53"/>
      <c r="AA111" s="54">
        <v>15</v>
      </c>
    </row>
    <row r="112" s="1" customFormat="1" spans="7:27">
      <c r="AA112">
        <f>IF(COUNT(AA102:AA111)=0,"",AVERAGE(AA102:AA111))</f>
        <v>15.1</v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>
        <v>15</v>
      </c>
      <c r="L117" s="21"/>
      <c r="M117" s="22">
        <v>1</v>
      </c>
      <c r="N117" s="24"/>
      <c r="O117" s="23">
        <v>14</v>
      </c>
      <c r="Q117" s="22">
        <v>1</v>
      </c>
      <c r="R117" s="24"/>
      <c r="S117" s="23">
        <v>13</v>
      </c>
      <c r="U117" s="22">
        <v>1</v>
      </c>
      <c r="V117" s="24"/>
      <c r="W117" s="23">
        <v>14</v>
      </c>
      <c r="Y117" s="22">
        <v>1</v>
      </c>
      <c r="Z117" s="24"/>
      <c r="AA117" s="23">
        <v>13</v>
      </c>
    </row>
    <row r="118" s="1" customFormat="1" spans="7:27">
      <c r="G118" s="21"/>
      <c r="H118" s="21"/>
      <c r="I118" s="22">
        <v>2</v>
      </c>
      <c r="J118" s="21"/>
      <c r="K118" s="91">
        <v>14</v>
      </c>
      <c r="L118" s="21"/>
      <c r="M118" s="22">
        <v>2</v>
      </c>
      <c r="N118" s="24"/>
      <c r="O118" s="23">
        <v>14</v>
      </c>
      <c r="Q118" s="22">
        <v>2</v>
      </c>
      <c r="R118" s="24"/>
      <c r="S118" s="23">
        <v>14</v>
      </c>
      <c r="U118" s="22">
        <v>2</v>
      </c>
      <c r="V118" s="24"/>
      <c r="W118" s="23">
        <v>14</v>
      </c>
      <c r="Y118" s="22">
        <v>2</v>
      </c>
      <c r="Z118" s="24"/>
      <c r="AA118" s="23">
        <v>13</v>
      </c>
    </row>
    <row r="119" s="1" customFormat="1" spans="7:27">
      <c r="G119" s="21"/>
      <c r="H119" s="21"/>
      <c r="I119" s="22">
        <v>3</v>
      </c>
      <c r="J119" s="21"/>
      <c r="K119" s="91">
        <v>15</v>
      </c>
      <c r="L119" s="21"/>
      <c r="M119" s="22">
        <v>3</v>
      </c>
      <c r="N119" s="24"/>
      <c r="O119" s="23">
        <v>15</v>
      </c>
      <c r="Q119" s="22">
        <v>3</v>
      </c>
      <c r="R119" s="24"/>
      <c r="S119" s="23">
        <v>13</v>
      </c>
      <c r="U119" s="22">
        <v>3</v>
      </c>
      <c r="V119" s="24"/>
      <c r="W119" s="23">
        <v>14</v>
      </c>
      <c r="Y119" s="22">
        <v>3</v>
      </c>
      <c r="Z119" s="24"/>
      <c r="AA119" s="23">
        <v>13</v>
      </c>
    </row>
    <row r="120" s="1" customFormat="1" spans="7:27">
      <c r="G120" s="21"/>
      <c r="H120" s="21"/>
      <c r="I120" s="22">
        <v>4</v>
      </c>
      <c r="J120" s="21"/>
      <c r="K120" s="91">
        <v>16</v>
      </c>
      <c r="L120" s="21"/>
      <c r="M120" s="22">
        <v>4</v>
      </c>
      <c r="N120" s="24"/>
      <c r="O120" s="23">
        <v>17</v>
      </c>
      <c r="Q120" s="22">
        <v>4</v>
      </c>
      <c r="R120" s="24"/>
      <c r="S120" s="23">
        <v>14</v>
      </c>
      <c r="U120" s="22">
        <v>4</v>
      </c>
      <c r="V120" s="24"/>
      <c r="W120" s="23">
        <v>15</v>
      </c>
      <c r="Y120" s="22">
        <v>4</v>
      </c>
      <c r="Z120" s="24"/>
      <c r="AA120" s="23">
        <v>14</v>
      </c>
    </row>
    <row r="121" s="1" customFormat="1" spans="7:27">
      <c r="G121" s="21"/>
      <c r="H121" s="21"/>
      <c r="I121" s="22">
        <v>5</v>
      </c>
      <c r="J121" s="21"/>
      <c r="K121" s="91">
        <v>16</v>
      </c>
      <c r="L121" s="21"/>
      <c r="M121" s="22">
        <v>5</v>
      </c>
      <c r="N121" s="24"/>
      <c r="O121" s="23">
        <v>16</v>
      </c>
      <c r="Q121" s="22">
        <v>5</v>
      </c>
      <c r="R121" s="24"/>
      <c r="S121" s="23">
        <v>14</v>
      </c>
      <c r="U121" s="22">
        <v>5</v>
      </c>
      <c r="V121" s="24"/>
      <c r="W121" s="23">
        <v>15</v>
      </c>
      <c r="Y121" s="22">
        <v>5</v>
      </c>
      <c r="Z121" s="24"/>
      <c r="AA121" s="23">
        <v>13</v>
      </c>
    </row>
    <row r="122" s="1" customFormat="1" spans="7:27">
      <c r="G122" s="21"/>
      <c r="H122" s="21"/>
      <c r="I122" s="22">
        <v>6</v>
      </c>
      <c r="J122" s="21"/>
      <c r="K122" s="91">
        <v>14</v>
      </c>
      <c r="L122" s="21"/>
      <c r="M122" s="22">
        <v>6</v>
      </c>
      <c r="N122" s="24"/>
      <c r="O122" s="23">
        <v>14</v>
      </c>
      <c r="Q122" s="22">
        <v>6</v>
      </c>
      <c r="R122" s="24"/>
      <c r="S122" s="23">
        <v>16</v>
      </c>
      <c r="U122" s="22">
        <v>6</v>
      </c>
      <c r="V122" s="24"/>
      <c r="W122" s="23">
        <v>14</v>
      </c>
      <c r="Y122" s="22">
        <v>6</v>
      </c>
      <c r="Z122" s="24"/>
      <c r="AA122" s="23">
        <v>14</v>
      </c>
    </row>
    <row r="123" s="1" customFormat="1" spans="7:27">
      <c r="G123" s="21"/>
      <c r="H123" s="21"/>
      <c r="I123" s="22">
        <v>7</v>
      </c>
      <c r="J123" s="21"/>
      <c r="K123" s="91">
        <v>14</v>
      </c>
      <c r="L123" s="21"/>
      <c r="M123" s="22">
        <v>7</v>
      </c>
      <c r="N123" s="24"/>
      <c r="O123" s="23">
        <v>14</v>
      </c>
      <c r="Q123" s="22">
        <v>7</v>
      </c>
      <c r="R123" s="24"/>
      <c r="S123" s="23">
        <v>15</v>
      </c>
      <c r="U123" s="22">
        <v>7</v>
      </c>
      <c r="V123" s="24"/>
      <c r="W123" s="23">
        <v>15</v>
      </c>
      <c r="Y123" s="22">
        <v>7</v>
      </c>
      <c r="Z123" s="24"/>
      <c r="AA123" s="23">
        <v>14</v>
      </c>
    </row>
    <row r="124" s="1" customFormat="1" spans="7:27">
      <c r="G124" s="21"/>
      <c r="H124" s="21"/>
      <c r="I124" s="22">
        <v>8</v>
      </c>
      <c r="J124" s="21"/>
      <c r="K124" s="91">
        <v>15</v>
      </c>
      <c r="L124" s="21"/>
      <c r="M124" s="22">
        <v>8</v>
      </c>
      <c r="N124" s="24"/>
      <c r="O124" s="23">
        <v>14</v>
      </c>
      <c r="Q124" s="22">
        <v>8</v>
      </c>
      <c r="R124" s="24"/>
      <c r="S124" s="23">
        <v>14</v>
      </c>
      <c r="U124" s="22">
        <v>8</v>
      </c>
      <c r="V124" s="24"/>
      <c r="W124" s="23">
        <v>15</v>
      </c>
      <c r="Y124" s="22">
        <v>8</v>
      </c>
      <c r="Z124" s="24"/>
      <c r="AA124" s="23">
        <v>13</v>
      </c>
    </row>
    <row r="125" s="1" customFormat="1" spans="7:27">
      <c r="G125" s="21"/>
      <c r="H125" s="21"/>
      <c r="I125" s="22">
        <v>9</v>
      </c>
      <c r="J125" s="21"/>
      <c r="K125" s="91">
        <v>16</v>
      </c>
      <c r="L125" s="21"/>
      <c r="M125" s="22">
        <v>9</v>
      </c>
      <c r="N125" s="24"/>
      <c r="O125" s="23">
        <v>14</v>
      </c>
      <c r="Q125" s="22">
        <v>9</v>
      </c>
      <c r="R125" s="24"/>
      <c r="S125" s="23">
        <v>14</v>
      </c>
      <c r="U125" s="22">
        <v>9</v>
      </c>
      <c r="V125" s="24"/>
      <c r="W125" s="23">
        <v>14</v>
      </c>
      <c r="Y125" s="22">
        <v>9</v>
      </c>
      <c r="Z125" s="24"/>
      <c r="AA125" s="23">
        <v>13</v>
      </c>
    </row>
    <row r="126" s="1" customFormat="1" spans="7:27">
      <c r="G126" s="21"/>
      <c r="H126" s="21"/>
      <c r="I126" s="22">
        <v>10</v>
      </c>
      <c r="J126" s="21"/>
      <c r="K126" s="91">
        <v>16</v>
      </c>
      <c r="L126" s="21"/>
      <c r="M126" s="22">
        <v>10</v>
      </c>
      <c r="N126" s="24"/>
      <c r="O126" s="23">
        <v>14</v>
      </c>
      <c r="Q126" s="22">
        <v>10</v>
      </c>
      <c r="R126" s="24"/>
      <c r="S126" s="23">
        <v>14</v>
      </c>
      <c r="U126" s="22">
        <v>10</v>
      </c>
      <c r="V126" s="24"/>
      <c r="W126" s="23">
        <v>16</v>
      </c>
      <c r="Y126" s="52">
        <v>10</v>
      </c>
      <c r="Z126" s="53"/>
      <c r="AA126" s="54">
        <v>13</v>
      </c>
    </row>
    <row r="127" s="1" customFormat="1" spans="7:27">
      <c r="G127" s="21"/>
      <c r="H127" s="21"/>
      <c r="I127" s="22">
        <v>11</v>
      </c>
      <c r="J127" s="21"/>
      <c r="K127" s="91">
        <v>16</v>
      </c>
      <c r="L127" s="21"/>
      <c r="M127" s="22">
        <v>11</v>
      </c>
      <c r="N127" s="24"/>
      <c r="O127" s="23">
        <v>15</v>
      </c>
      <c r="Q127" s="22">
        <v>11</v>
      </c>
      <c r="R127" s="24"/>
      <c r="S127" s="23">
        <v>14</v>
      </c>
      <c r="U127" s="22">
        <v>11</v>
      </c>
      <c r="V127" s="24"/>
      <c r="W127" s="23">
        <v>17</v>
      </c>
      <c r="AA127">
        <f>IF(COUNT(AA117:AA126)=0,"",AVERAGE(AA117:AA126))</f>
        <v>13.3</v>
      </c>
    </row>
    <row r="128" s="1" customFormat="1" spans="7:27">
      <c r="G128" s="21"/>
      <c r="H128" s="21"/>
      <c r="I128" s="22">
        <v>12</v>
      </c>
      <c r="J128" s="21"/>
      <c r="K128" s="91">
        <v>14</v>
      </c>
      <c r="L128" s="21"/>
      <c r="M128" s="22">
        <v>12</v>
      </c>
      <c r="N128" s="24"/>
      <c r="O128" s="23">
        <v>15</v>
      </c>
      <c r="Q128" s="22">
        <v>12</v>
      </c>
      <c r="R128" s="24"/>
      <c r="S128" s="23">
        <v>13</v>
      </c>
      <c r="U128" s="22">
        <v>12</v>
      </c>
      <c r="V128" s="24"/>
      <c r="W128" s="23">
        <v>14</v>
      </c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>
        <v>15</v>
      </c>
      <c r="L129" s="21"/>
      <c r="M129" s="22">
        <v>13</v>
      </c>
      <c r="N129" s="24"/>
      <c r="O129" s="23">
        <v>15</v>
      </c>
      <c r="Q129" s="22">
        <v>13</v>
      </c>
      <c r="R129" s="24"/>
      <c r="S129" s="23">
        <v>14</v>
      </c>
      <c r="U129" s="22">
        <v>13</v>
      </c>
      <c r="V129" s="24"/>
      <c r="W129" s="23">
        <v>16</v>
      </c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>
        <v>14</v>
      </c>
      <c r="L130" s="21"/>
      <c r="M130" s="22">
        <v>14</v>
      </c>
      <c r="N130" s="24"/>
      <c r="O130" s="23">
        <v>14</v>
      </c>
      <c r="Q130" s="22">
        <v>14</v>
      </c>
      <c r="R130" s="24"/>
      <c r="S130" s="23">
        <v>14</v>
      </c>
      <c r="U130" s="22">
        <v>14</v>
      </c>
      <c r="V130" s="24"/>
      <c r="W130" s="23">
        <v>14</v>
      </c>
      <c r="Y130" s="22">
        <v>1</v>
      </c>
      <c r="Z130" s="24"/>
      <c r="AA130" s="23">
        <v>13</v>
      </c>
    </row>
    <row r="131" s="1" customFormat="1" spans="7:27">
      <c r="G131" s="21"/>
      <c r="H131" s="21"/>
      <c r="I131" s="22">
        <v>15</v>
      </c>
      <c r="J131" s="21"/>
      <c r="K131" s="91">
        <v>15</v>
      </c>
      <c r="L131" s="21"/>
      <c r="M131" s="22">
        <v>15</v>
      </c>
      <c r="N131" s="24"/>
      <c r="O131" s="23">
        <v>14</v>
      </c>
      <c r="Q131" s="22">
        <v>15</v>
      </c>
      <c r="R131" s="24"/>
      <c r="S131" s="23">
        <v>15</v>
      </c>
      <c r="U131" s="22">
        <v>15</v>
      </c>
      <c r="V131" s="24"/>
      <c r="W131" s="23">
        <v>14</v>
      </c>
      <c r="Y131" s="22">
        <v>2</v>
      </c>
      <c r="Z131" s="24"/>
      <c r="AA131" s="23">
        <v>14</v>
      </c>
    </row>
    <row r="132" s="1" customFormat="1" spans="7:27">
      <c r="G132" s="21"/>
      <c r="H132" s="21"/>
      <c r="I132" s="22">
        <v>16</v>
      </c>
      <c r="J132" s="21"/>
      <c r="K132" s="91">
        <v>15</v>
      </c>
      <c r="L132" s="21"/>
      <c r="M132" s="22">
        <v>16</v>
      </c>
      <c r="N132" s="24"/>
      <c r="O132" s="23">
        <v>13</v>
      </c>
      <c r="Q132" s="22">
        <v>16</v>
      </c>
      <c r="R132" s="24"/>
      <c r="S132" s="23">
        <v>15</v>
      </c>
      <c r="U132" s="22">
        <v>16</v>
      </c>
      <c r="V132" s="24"/>
      <c r="W132" s="23">
        <v>17</v>
      </c>
      <c r="Y132" s="22">
        <v>3</v>
      </c>
      <c r="Z132" s="24"/>
      <c r="AA132" s="23">
        <v>12</v>
      </c>
    </row>
    <row r="133" s="1" customFormat="1" spans="7:27">
      <c r="G133" s="21"/>
      <c r="H133" s="21"/>
      <c r="I133" s="22">
        <v>17</v>
      </c>
      <c r="J133" s="21"/>
      <c r="K133" s="91">
        <v>16</v>
      </c>
      <c r="L133" s="21"/>
      <c r="M133" s="22">
        <v>17</v>
      </c>
      <c r="N133" s="24"/>
      <c r="O133" s="23">
        <v>13</v>
      </c>
      <c r="Q133" s="22">
        <v>17</v>
      </c>
      <c r="R133" s="24"/>
      <c r="S133" s="23">
        <v>16</v>
      </c>
      <c r="U133" s="22">
        <v>17</v>
      </c>
      <c r="V133" s="24"/>
      <c r="W133" s="23">
        <v>16</v>
      </c>
      <c r="Y133" s="22">
        <v>4</v>
      </c>
      <c r="Z133" s="24"/>
      <c r="AA133" s="23">
        <v>13</v>
      </c>
    </row>
    <row r="134" s="1" customFormat="1" spans="7:27">
      <c r="G134" s="21"/>
      <c r="H134" s="21"/>
      <c r="I134" s="22">
        <v>18</v>
      </c>
      <c r="J134" s="21"/>
      <c r="K134" s="91">
        <v>15</v>
      </c>
      <c r="L134" s="21"/>
      <c r="M134" s="22">
        <v>18</v>
      </c>
      <c r="N134" s="24"/>
      <c r="O134" s="23">
        <v>15</v>
      </c>
      <c r="Q134" s="22">
        <v>18</v>
      </c>
      <c r="R134" s="24"/>
      <c r="S134" s="23">
        <v>15</v>
      </c>
      <c r="U134" s="22">
        <v>18</v>
      </c>
      <c r="V134" s="24"/>
      <c r="W134" s="23">
        <v>15</v>
      </c>
      <c r="Y134" s="22">
        <v>5</v>
      </c>
      <c r="Z134" s="24"/>
      <c r="AA134" s="23">
        <v>14</v>
      </c>
    </row>
    <row r="135" s="1" customFormat="1" spans="7:27">
      <c r="G135" s="21"/>
      <c r="H135" s="21"/>
      <c r="I135" s="22">
        <v>19</v>
      </c>
      <c r="J135" s="21"/>
      <c r="K135" s="91">
        <v>15</v>
      </c>
      <c r="L135" s="21"/>
      <c r="M135" s="22">
        <v>19</v>
      </c>
      <c r="N135" s="24"/>
      <c r="O135" s="23">
        <v>17</v>
      </c>
      <c r="Q135" s="22">
        <v>19</v>
      </c>
      <c r="R135" s="24"/>
      <c r="S135" s="23">
        <v>16</v>
      </c>
      <c r="U135" s="22">
        <v>19</v>
      </c>
      <c r="V135" s="24"/>
      <c r="W135" s="23">
        <v>17</v>
      </c>
      <c r="Y135" s="22">
        <v>6</v>
      </c>
      <c r="Z135" s="24"/>
      <c r="AA135" s="23">
        <v>14</v>
      </c>
    </row>
    <row r="136" s="1" customFormat="1" spans="7:27">
      <c r="G136" s="21"/>
      <c r="H136" s="21"/>
      <c r="I136" s="52">
        <v>20</v>
      </c>
      <c r="J136" s="74"/>
      <c r="K136" s="94">
        <v>16</v>
      </c>
      <c r="L136"/>
      <c r="M136" s="52">
        <v>20</v>
      </c>
      <c r="N136" s="53"/>
      <c r="O136" s="54">
        <v>16</v>
      </c>
      <c r="Q136" s="52">
        <v>20</v>
      </c>
      <c r="R136" s="53"/>
      <c r="S136" s="54">
        <v>16</v>
      </c>
      <c r="U136" s="52">
        <v>20</v>
      </c>
      <c r="V136" s="53"/>
      <c r="W136" s="54">
        <v>16</v>
      </c>
      <c r="Y136" s="22">
        <v>7</v>
      </c>
      <c r="Z136" s="24"/>
      <c r="AA136" s="23">
        <v>14</v>
      </c>
    </row>
    <row r="137" s="1" customFormat="1" spans="7:27">
      <c r="K137" s="95">
        <f>IF(COUNT(K117:K136)=0,"",AVERAGE(K117:K136))</f>
        <v>15.1</v>
      </c>
      <c r="L137" s="95"/>
      <c r="M137" s="95"/>
      <c r="N137" s="95"/>
      <c r="O137" s="95">
        <f>IF(COUNT(O117:O136)=0,"",AVERAGE(O117:O136))</f>
        <v>14.65</v>
      </c>
      <c r="P137" s="95"/>
      <c r="Q137" s="95"/>
      <c r="R137" s="95"/>
      <c r="S137" s="95">
        <f>IF(COUNT(S117:S136)=0,"",AVERAGE(S117:S136))</f>
        <v>14.45</v>
      </c>
      <c r="T137" s="95"/>
      <c r="U137" s="95"/>
      <c r="V137" s="95"/>
      <c r="W137" s="95">
        <f>IF(COUNT(W117:W136)=0,"",AVERAGE(W117:W136))</f>
        <v>15.1</v>
      </c>
      <c r="Y137" s="22">
        <v>8</v>
      </c>
      <c r="Z137" s="24"/>
      <c r="AA137" s="23">
        <v>14</v>
      </c>
    </row>
    <row r="138" s="1" customFormat="1" spans="7:27">
      <c r="Y138" s="22">
        <v>9</v>
      </c>
      <c r="Z138" s="24"/>
      <c r="AA138" s="23">
        <v>14</v>
      </c>
    </row>
    <row r="139" s="1" customFormat="1" spans="7:27">
      <c r="Y139" s="52">
        <v>10</v>
      </c>
      <c r="Z139" s="53"/>
      <c r="AA139" s="54">
        <v>14</v>
      </c>
    </row>
    <row r="140" s="1" customFormat="1" spans="7:27">
      <c r="AA140">
        <f>IF(COUNT(AA130:AA139)=0,"",AVERAGE(AA130:AA139))</f>
        <v>13.6</v>
      </c>
    </row>
    <row r="143" spans="7:27">
      <c r="I143" s="7" t="str">
        <f>"POINT-Typ "&amp;$B$9</f>
        <v>POINT-Typ 40 mm SP silk</v>
      </c>
      <c r="J143" s="7"/>
      <c r="M143" s="1"/>
      <c r="N143" s="1"/>
      <c r="Q143" s="1"/>
      <c r="R143" s="1"/>
      <c r="U143" s="1"/>
      <c r="V143" s="1"/>
      <c r="Y143" s="1"/>
      <c r="Z143" s="1"/>
    </row>
    <row r="144" spans="7:27">
      <c r="I144" s="88" t="s">
        <v>44</v>
      </c>
      <c r="J144" s="89"/>
      <c r="K144" s="90"/>
      <c r="M144" s="88" t="s">
        <v>45</v>
      </c>
      <c r="N144" s="89"/>
      <c r="O144" s="90"/>
      <c r="Q144" s="88" t="s">
        <v>46</v>
      </c>
      <c r="R144" s="89"/>
      <c r="S144" s="90"/>
      <c r="U144" s="88" t="s">
        <v>47</v>
      </c>
      <c r="V144" s="89"/>
      <c r="W144" s="90"/>
      <c r="Y144" s="88" t="s">
        <v>48</v>
      </c>
      <c r="Z144" s="89"/>
      <c r="AA144" s="90"/>
    </row>
    <row r="145" ht="28.5" spans="9:27">
      <c r="I145" s="22" t="s">
        <v>51</v>
      </c>
      <c r="J145" s="21" t="s">
        <v>52</v>
      </c>
      <c r="K145" s="23" t="s">
        <v>53</v>
      </c>
      <c r="M145" s="22" t="s">
        <v>51</v>
      </c>
      <c r="N145" s="24" t="s">
        <v>52</v>
      </c>
      <c r="O145" s="23" t="s">
        <v>53</v>
      </c>
      <c r="Q145" s="22" t="s">
        <v>51</v>
      </c>
      <c r="R145" s="24" t="s">
        <v>52</v>
      </c>
      <c r="S145" s="23" t="s">
        <v>53</v>
      </c>
      <c r="U145" s="22" t="s">
        <v>51</v>
      </c>
      <c r="V145" s="24" t="s">
        <v>52</v>
      </c>
      <c r="W145" s="23" t="s">
        <v>53</v>
      </c>
      <c r="Y145" s="22" t="s">
        <v>51</v>
      </c>
      <c r="Z145" s="24" t="s">
        <v>52</v>
      </c>
      <c r="AA145" s="23" t="s">
        <v>53</v>
      </c>
    </row>
    <row r="146" spans="9:27">
      <c r="I146" s="22">
        <v>1</v>
      </c>
      <c r="J146" s="21"/>
      <c r="K146" s="91"/>
      <c r="L146" s="21"/>
      <c r="M146" s="22">
        <v>1</v>
      </c>
      <c r="N146" s="24"/>
      <c r="O146" s="23"/>
      <c r="Q146" s="22">
        <v>1</v>
      </c>
      <c r="R146" s="24"/>
      <c r="S146" s="23"/>
      <c r="U146" s="22">
        <v>1</v>
      </c>
      <c r="V146" s="24"/>
      <c r="W146" s="23"/>
      <c r="Y146" s="22">
        <v>1</v>
      </c>
      <c r="Z146" s="24"/>
      <c r="AA146" s="23"/>
    </row>
    <row r="147" spans="9:27">
      <c r="I147" s="22">
        <v>2</v>
      </c>
      <c r="J147" s="21"/>
      <c r="K147" s="91"/>
      <c r="L147" s="21"/>
      <c r="M147" s="22">
        <v>2</v>
      </c>
      <c r="N147" s="24"/>
      <c r="O147" s="23"/>
      <c r="Q147" s="22">
        <v>2</v>
      </c>
      <c r="R147" s="24"/>
      <c r="S147" s="23"/>
      <c r="U147" s="22">
        <v>2</v>
      </c>
      <c r="V147" s="24"/>
      <c r="W147" s="23"/>
      <c r="Y147" s="22">
        <v>2</v>
      </c>
      <c r="Z147" s="24"/>
      <c r="AA147" s="23"/>
    </row>
    <row r="148" spans="9:27">
      <c r="I148" s="22">
        <v>3</v>
      </c>
      <c r="J148" s="21"/>
      <c r="K148" s="91"/>
      <c r="L148" s="21"/>
      <c r="M148" s="22">
        <v>3</v>
      </c>
      <c r="N148" s="24"/>
      <c r="O148" s="23"/>
      <c r="Q148" s="22">
        <v>3</v>
      </c>
      <c r="R148" s="24"/>
      <c r="S148" s="23"/>
      <c r="U148" s="22">
        <v>3</v>
      </c>
      <c r="V148" s="24"/>
      <c r="W148" s="23"/>
      <c r="Y148" s="22">
        <v>3</v>
      </c>
      <c r="Z148" s="24"/>
      <c r="AA148" s="23"/>
    </row>
    <row r="149" spans="9:27">
      <c r="I149" s="22">
        <v>4</v>
      </c>
      <c r="J149" s="21"/>
      <c r="K149" s="91"/>
      <c r="L149" s="21"/>
      <c r="M149" s="22">
        <v>4</v>
      </c>
      <c r="N149" s="24"/>
      <c r="O149" s="23"/>
      <c r="Q149" s="22">
        <v>4</v>
      </c>
      <c r="R149" s="24"/>
      <c r="S149" s="23"/>
      <c r="U149" s="22">
        <v>4</v>
      </c>
      <c r="V149" s="24"/>
      <c r="W149" s="23"/>
      <c r="Y149" s="22">
        <v>4</v>
      </c>
      <c r="Z149" s="24"/>
      <c r="AA149" s="23"/>
    </row>
    <row r="150" spans="9:27">
      <c r="I150" s="22">
        <v>5</v>
      </c>
      <c r="J150" s="21"/>
      <c r="K150" s="91"/>
      <c r="L150" s="21"/>
      <c r="M150" s="22">
        <v>5</v>
      </c>
      <c r="N150" s="24"/>
      <c r="O150" s="23"/>
      <c r="Q150" s="22">
        <v>5</v>
      </c>
      <c r="R150" s="24"/>
      <c r="S150" s="23"/>
      <c r="U150" s="22">
        <v>5</v>
      </c>
      <c r="V150" s="24"/>
      <c r="W150" s="23"/>
      <c r="Y150" s="22">
        <v>5</v>
      </c>
      <c r="Z150" s="24"/>
      <c r="AA150" s="23"/>
    </row>
    <row r="151" spans="9:27">
      <c r="I151" s="22">
        <v>6</v>
      </c>
      <c r="J151" s="21"/>
      <c r="K151" s="91"/>
      <c r="L151" s="21"/>
      <c r="M151" s="22">
        <v>6</v>
      </c>
      <c r="N151" s="24"/>
      <c r="O151" s="23"/>
      <c r="Q151" s="22">
        <v>6</v>
      </c>
      <c r="R151" s="24"/>
      <c r="S151" s="23"/>
      <c r="U151" s="22">
        <v>6</v>
      </c>
      <c r="V151" s="24"/>
      <c r="W151" s="23"/>
      <c r="Y151" s="22">
        <v>6</v>
      </c>
      <c r="Z151" s="24"/>
      <c r="AA151" s="23"/>
    </row>
    <row r="152" spans="9:27">
      <c r="I152" s="22">
        <v>7</v>
      </c>
      <c r="J152" s="21"/>
      <c r="K152" s="91"/>
      <c r="L152" s="21"/>
      <c r="M152" s="22">
        <v>7</v>
      </c>
      <c r="N152" s="24"/>
      <c r="O152" s="23"/>
      <c r="Q152" s="22">
        <v>7</v>
      </c>
      <c r="R152" s="24"/>
      <c r="S152" s="23"/>
      <c r="U152" s="22">
        <v>7</v>
      </c>
      <c r="V152" s="24"/>
      <c r="W152" s="23"/>
      <c r="Y152" s="22">
        <v>7</v>
      </c>
      <c r="Z152" s="24"/>
      <c r="AA152" s="23"/>
    </row>
    <row r="153" spans="9:27">
      <c r="I153" s="22">
        <v>8</v>
      </c>
      <c r="J153" s="21"/>
      <c r="K153" s="91"/>
      <c r="L153" s="21"/>
      <c r="M153" s="22">
        <v>8</v>
      </c>
      <c r="N153" s="24"/>
      <c r="O153" s="23"/>
      <c r="Q153" s="22">
        <v>8</v>
      </c>
      <c r="R153" s="24"/>
      <c r="S153" s="23"/>
      <c r="U153" s="22">
        <v>8</v>
      </c>
      <c r="V153" s="24"/>
      <c r="W153" s="23"/>
      <c r="Y153" s="22">
        <v>8</v>
      </c>
      <c r="Z153" s="24"/>
      <c r="AA153" s="23"/>
    </row>
    <row r="154" spans="9:27">
      <c r="I154" s="22">
        <v>9</v>
      </c>
      <c r="J154" s="21"/>
      <c r="K154" s="91"/>
      <c r="L154" s="21"/>
      <c r="M154" s="22">
        <v>9</v>
      </c>
      <c r="N154" s="24"/>
      <c r="O154" s="23"/>
      <c r="Q154" s="22">
        <v>9</v>
      </c>
      <c r="R154" s="24"/>
      <c r="S154" s="23"/>
      <c r="U154" s="22">
        <v>9</v>
      </c>
      <c r="V154" s="24"/>
      <c r="W154" s="23"/>
      <c r="Y154" s="22">
        <v>9</v>
      </c>
      <c r="Z154" s="24"/>
      <c r="AA154" s="23"/>
    </row>
    <row r="155" spans="9:27">
      <c r="I155" s="22">
        <v>10</v>
      </c>
      <c r="J155" s="21"/>
      <c r="K155" s="91"/>
      <c r="L155" s="21"/>
      <c r="M155" s="22">
        <v>10</v>
      </c>
      <c r="N155" s="24"/>
      <c r="O155" s="23"/>
      <c r="Q155" s="22">
        <v>10</v>
      </c>
      <c r="R155" s="24"/>
      <c r="S155" s="23"/>
      <c r="U155" s="22">
        <v>10</v>
      </c>
      <c r="V155" s="24"/>
      <c r="W155" s="23"/>
      <c r="Y155" s="52">
        <v>10</v>
      </c>
      <c r="Z155" s="53"/>
      <c r="AA155" s="54"/>
    </row>
    <row r="156" spans="9:27">
      <c r="I156" s="22">
        <v>11</v>
      </c>
      <c r="J156" s="21"/>
      <c r="K156" s="91"/>
      <c r="L156" s="21"/>
      <c r="M156" s="22">
        <v>11</v>
      </c>
      <c r="N156" s="24"/>
      <c r="O156" s="23"/>
      <c r="Q156" s="22">
        <v>11</v>
      </c>
      <c r="R156" s="24"/>
      <c r="S156" s="23"/>
      <c r="U156" s="22">
        <v>11</v>
      </c>
      <c r="V156" s="24"/>
      <c r="W156" s="23"/>
      <c r="Y156" s="1"/>
      <c r="Z156" s="1"/>
      <c r="AA156" t="str">
        <f>IF(COUNT(AA146:AA155)=0,"",AVERAGE(AA146:AA155))</f>
        <v/>
      </c>
    </row>
    <row r="157" spans="9:27">
      <c r="I157" s="22">
        <v>12</v>
      </c>
      <c r="J157" s="21"/>
      <c r="K157" s="91"/>
      <c r="L157" s="21"/>
      <c r="M157" s="22">
        <v>12</v>
      </c>
      <c r="N157" s="24"/>
      <c r="O157" s="23"/>
      <c r="Q157" s="22">
        <v>12</v>
      </c>
      <c r="R157" s="24"/>
      <c r="S157" s="23"/>
      <c r="U157" s="22">
        <v>12</v>
      </c>
      <c r="V157" s="24"/>
      <c r="W157" s="23"/>
      <c r="Y157" s="88" t="s">
        <v>91</v>
      </c>
      <c r="Z157" s="92"/>
      <c r="AA157" s="93"/>
    </row>
    <row r="158" ht="28.5" spans="9:27">
      <c r="I158" s="22">
        <v>13</v>
      </c>
      <c r="J158" s="21"/>
      <c r="K158" s="91"/>
      <c r="L158" s="21"/>
      <c r="M158" s="22">
        <v>13</v>
      </c>
      <c r="N158" s="24"/>
      <c r="O158" s="23"/>
      <c r="Q158" s="22">
        <v>13</v>
      </c>
      <c r="R158" s="24"/>
      <c r="S158" s="23"/>
      <c r="U158" s="22">
        <v>13</v>
      </c>
      <c r="V158" s="24"/>
      <c r="W158" s="23"/>
      <c r="Y158" s="22" t="s">
        <v>51</v>
      </c>
      <c r="Z158" s="24" t="s">
        <v>52</v>
      </c>
      <c r="AA158" s="23" t="s">
        <v>53</v>
      </c>
    </row>
    <row r="159" spans="9:27">
      <c r="I159" s="22">
        <v>14</v>
      </c>
      <c r="J159" s="21"/>
      <c r="K159" s="91"/>
      <c r="L159" s="21"/>
      <c r="M159" s="22">
        <v>14</v>
      </c>
      <c r="N159" s="24"/>
      <c r="O159" s="23"/>
      <c r="Q159" s="22">
        <v>14</v>
      </c>
      <c r="R159" s="24"/>
      <c r="S159" s="23"/>
      <c r="U159" s="22">
        <v>14</v>
      </c>
      <c r="V159" s="24"/>
      <c r="W159" s="23"/>
      <c r="Y159" s="22">
        <v>1</v>
      </c>
      <c r="Z159" s="24"/>
      <c r="AA159" s="23"/>
    </row>
    <row r="160" spans="9:27">
      <c r="I160" s="22">
        <v>15</v>
      </c>
      <c r="J160" s="21"/>
      <c r="K160" s="91"/>
      <c r="L160" s="21"/>
      <c r="M160" s="22">
        <v>15</v>
      </c>
      <c r="N160" s="24"/>
      <c r="O160" s="23"/>
      <c r="Q160" s="22">
        <v>15</v>
      </c>
      <c r="R160" s="24"/>
      <c r="S160" s="23"/>
      <c r="U160" s="22">
        <v>15</v>
      </c>
      <c r="V160" s="24"/>
      <c r="W160" s="23"/>
      <c r="Y160" s="22">
        <v>2</v>
      </c>
      <c r="Z160" s="24"/>
      <c r="AA160" s="23"/>
    </row>
    <row r="161" spans="9:27">
      <c r="I161" s="22">
        <v>16</v>
      </c>
      <c r="J161" s="21"/>
      <c r="K161" s="91"/>
      <c r="L161" s="21"/>
      <c r="M161" s="22">
        <v>16</v>
      </c>
      <c r="N161" s="24"/>
      <c r="O161" s="23"/>
      <c r="Q161" s="22">
        <v>16</v>
      </c>
      <c r="R161" s="24"/>
      <c r="S161" s="23"/>
      <c r="U161" s="22">
        <v>16</v>
      </c>
      <c r="V161" s="24"/>
      <c r="W161" s="23"/>
      <c r="Y161" s="22">
        <v>3</v>
      </c>
      <c r="Z161" s="24"/>
      <c r="AA161" s="23"/>
    </row>
    <row r="162" spans="9:27">
      <c r="I162" s="22">
        <v>17</v>
      </c>
      <c r="J162" s="21"/>
      <c r="K162" s="91"/>
      <c r="L162" s="21"/>
      <c r="M162" s="22">
        <v>17</v>
      </c>
      <c r="N162" s="24"/>
      <c r="O162" s="23"/>
      <c r="Q162" s="22">
        <v>17</v>
      </c>
      <c r="R162" s="24"/>
      <c r="S162" s="23"/>
      <c r="U162" s="22">
        <v>17</v>
      </c>
      <c r="V162" s="24"/>
      <c r="W162" s="23"/>
      <c r="Y162" s="22">
        <v>4</v>
      </c>
      <c r="Z162" s="24"/>
      <c r="AA162" s="23"/>
    </row>
    <row r="163" spans="9:27">
      <c r="I163" s="22">
        <v>18</v>
      </c>
      <c r="J163" s="21"/>
      <c r="K163" s="91"/>
      <c r="L163" s="21"/>
      <c r="M163" s="22">
        <v>18</v>
      </c>
      <c r="N163" s="24"/>
      <c r="O163" s="23"/>
      <c r="Q163" s="22">
        <v>18</v>
      </c>
      <c r="R163" s="24"/>
      <c r="S163" s="23"/>
      <c r="U163" s="22">
        <v>18</v>
      </c>
      <c r="V163" s="24"/>
      <c r="W163" s="23"/>
      <c r="Y163" s="22">
        <v>5</v>
      </c>
      <c r="Z163" s="24"/>
      <c r="AA163" s="23"/>
    </row>
    <row r="164" spans="9:27">
      <c r="I164" s="22">
        <v>19</v>
      </c>
      <c r="J164" s="21"/>
      <c r="K164" s="91"/>
      <c r="L164" s="21"/>
      <c r="M164" s="22">
        <v>19</v>
      </c>
      <c r="N164" s="24"/>
      <c r="O164" s="23"/>
      <c r="Q164" s="22">
        <v>19</v>
      </c>
      <c r="R164" s="24"/>
      <c r="S164" s="23"/>
      <c r="U164" s="22">
        <v>19</v>
      </c>
      <c r="V164" s="24"/>
      <c r="W164" s="23"/>
      <c r="Y164" s="22">
        <v>6</v>
      </c>
      <c r="Z164" s="24"/>
      <c r="AA164" s="23"/>
    </row>
    <row r="165" spans="9:27">
      <c r="I165" s="52">
        <v>20</v>
      </c>
      <c r="J165" s="74"/>
      <c r="K165" s="94"/>
      <c r="L165"/>
      <c r="M165" s="52">
        <v>20</v>
      </c>
      <c r="N165" s="53"/>
      <c r="O165" s="54"/>
      <c r="Q165" s="52">
        <v>20</v>
      </c>
      <c r="R165" s="53"/>
      <c r="S165" s="54"/>
      <c r="U165" s="52">
        <v>20</v>
      </c>
      <c r="V165" s="53"/>
      <c r="W165" s="54"/>
      <c r="Y165" s="22">
        <v>7</v>
      </c>
      <c r="Z165" s="24"/>
      <c r="AA165" s="23"/>
    </row>
    <row r="166" spans="9:27">
      <c r="J166" s="1"/>
      <c r="K166" s="95" t="str">
        <f>IF(COUNT(K146:K165)=0,"",AVERAGE(K146:K165))</f>
        <v/>
      </c>
      <c r="L166" s="95"/>
      <c r="M166" s="95"/>
      <c r="N166" s="95"/>
      <c r="O166" s="95" t="str">
        <f>IF(COUNT(O146:O165)=0,"",AVERAGE(O146:O165))</f>
        <v/>
      </c>
      <c r="P166" s="95"/>
      <c r="Q166" s="95"/>
      <c r="R166" s="95"/>
      <c r="S166" s="95" t="str">
        <f>IF(COUNT(S146:S165)=0,"",AVERAGE(S146:S165))</f>
        <v/>
      </c>
      <c r="T166" s="95"/>
      <c r="U166" s="95"/>
      <c r="V166" s="95"/>
      <c r="W166" s="95" t="str">
        <f>IF(COUNT(W146:W165)=0,"",AVERAGE(W146:W165))</f>
        <v/>
      </c>
      <c r="Y166" s="22">
        <v>8</v>
      </c>
      <c r="Z166" s="24"/>
      <c r="AA166" s="23"/>
    </row>
    <row r="167" spans="9:27">
      <c r="J167" s="1"/>
      <c r="M167" s="1"/>
      <c r="N167" s="1"/>
      <c r="Q167" s="1"/>
      <c r="R167" s="1"/>
      <c r="U167" s="1"/>
      <c r="V167" s="1"/>
      <c r="Y167" s="22">
        <v>9</v>
      </c>
      <c r="Z167" s="24"/>
      <c r="AA167" s="23"/>
    </row>
    <row r="168" spans="9:27">
      <c r="J168" s="1"/>
      <c r="M168" s="1"/>
      <c r="N168" s="1"/>
      <c r="Q168" s="1"/>
      <c r="R168" s="1"/>
      <c r="U168" s="1"/>
      <c r="V168" s="1"/>
      <c r="Y168" s="52">
        <v>10</v>
      </c>
      <c r="Z168" s="53"/>
      <c r="AA168" s="54"/>
    </row>
  </sheetData>
  <conditionalFormatting sqref="K5:K24">
    <cfRule type="top10" dxfId="0" priority="76" percent="1" rank="1"/>
    <cfRule type="top10" dxfId="1" priority="75" percent="1" bottom="1" rank="1"/>
  </conditionalFormatting>
  <conditionalFormatting sqref="K33:K52">
    <cfRule type="top10" dxfId="0" priority="64" percent="1" rank="1"/>
    <cfRule type="top10" dxfId="2" priority="63" percent="1" bottom="1" rank="1"/>
  </conditionalFormatting>
  <conditionalFormatting sqref="K61:K80">
    <cfRule type="top10" dxfId="0" priority="56" percent="1" rank="1"/>
    <cfRule type="top10" dxfId="2" priority="55" percent="1" bottom="1" rank="1"/>
  </conditionalFormatting>
  <conditionalFormatting sqref="K89:K108">
    <cfRule type="top10" dxfId="0" priority="40" percent="1" rank="1"/>
    <cfRule type="top10" dxfId="2" priority="39" percent="1" bottom="1" rank="1"/>
  </conditionalFormatting>
  <conditionalFormatting sqref="K117:K136">
    <cfRule type="top10" dxfId="0" priority="28" percent="1" rank="1"/>
    <cfRule type="top10" dxfId="2" priority="27" percent="1" bottom="1" rank="1"/>
  </conditionalFormatting>
  <conditionalFormatting sqref="K146:K165">
    <cfRule type="top10" dxfId="0" priority="26" percent="1" rank="1"/>
    <cfRule type="top10" dxfId="2" priority="25" percent="1" bottom="1" rank="1"/>
  </conditionalFormatting>
  <conditionalFormatting sqref="O5:O24">
    <cfRule type="top10" dxfId="0" priority="74" percent="1" rank="1"/>
    <cfRule type="top10" dxfId="1" priority="73" percent="1" bottom="1" rank="1"/>
  </conditionalFormatting>
  <conditionalFormatting sqref="O33:O52">
    <cfRule type="top10" dxfId="0" priority="62" percent="1" rank="1"/>
    <cfRule type="top10" dxfId="2" priority="61" percent="1" bottom="1" rank="1"/>
  </conditionalFormatting>
  <conditionalFormatting sqref="O61:O80">
    <cfRule type="top10" dxfId="0" priority="54" percent="1" rank="1"/>
    <cfRule type="top10" dxfId="2" priority="53" percent="1" bottom="1" rank="1"/>
  </conditionalFormatting>
  <conditionalFormatting sqref="O89:O108">
    <cfRule type="top10" dxfId="0" priority="38" percent="1" rank="1"/>
    <cfRule type="top10" dxfId="2" priority="37" percent="1" bottom="1" rank="1"/>
  </conditionalFormatting>
  <conditionalFormatting sqref="O117:O136">
    <cfRule type="top10" dxfId="0" priority="10" percent="1" rank="1"/>
    <cfRule type="top10" dxfId="2" priority="9" percent="1" bottom="1" rank="1"/>
  </conditionalFormatting>
  <conditionalFormatting sqref="O146:O165">
    <cfRule type="top10" dxfId="0" priority="24" percent="1" rank="1"/>
    <cfRule type="top10" dxfId="2" priority="23" percent="1" bottom="1" rank="1"/>
  </conditionalFormatting>
  <conditionalFormatting sqref="S5:S24">
    <cfRule type="top10" dxfId="0" priority="72" percent="1" rank="1"/>
    <cfRule type="top10" dxfId="1" priority="71" percent="1" bottom="1" rank="1"/>
  </conditionalFormatting>
  <conditionalFormatting sqref="S33:S52">
    <cfRule type="top10" dxfId="0" priority="60" percent="1" rank="1"/>
    <cfRule type="top10" dxfId="2" priority="59" percent="1" bottom="1" rank="1"/>
  </conditionalFormatting>
  <conditionalFormatting sqref="S61:S80">
    <cfRule type="top10" dxfId="0" priority="12" percent="1" rank="1"/>
    <cfRule type="top10" dxfId="2" priority="11" percent="1" bottom="1" rank="1"/>
  </conditionalFormatting>
  <conditionalFormatting sqref="S68:S75">
    <cfRule type="top10" dxfId="0" priority="14" percent="1" rank="1"/>
    <cfRule type="top10" dxfId="2" priority="13" percent="1" bottom="1" rank="1"/>
  </conditionalFormatting>
  <conditionalFormatting sqref="S89:S108">
    <cfRule type="top10" dxfId="0" priority="36" percent="1" rank="1"/>
    <cfRule type="top10" dxfId="2" priority="35" percent="1" bottom="1" rank="1"/>
  </conditionalFormatting>
  <conditionalFormatting sqref="S117:S136">
    <cfRule type="top10" dxfId="0" priority="6" percent="1" rank="1"/>
    <cfRule type="top10" dxfId="2" priority="5" percent="1" bottom="1" rank="1"/>
  </conditionalFormatting>
  <conditionalFormatting sqref="S146:S165">
    <cfRule type="top10" dxfId="0" priority="22" percent="1" rank="1"/>
    <cfRule type="top10" dxfId="2" priority="21" percent="1" bottom="1" rank="1"/>
  </conditionalFormatting>
  <conditionalFormatting sqref="W5:W24">
    <cfRule type="top10" dxfId="0" priority="70" percent="1" rank="1"/>
    <cfRule type="top10" dxfId="1" priority="69" percent="1" bottom="1" rank="1"/>
  </conditionalFormatting>
  <conditionalFormatting sqref="W33:W52">
    <cfRule type="top10" dxfId="0" priority="58" percent="1" rank="1"/>
    <cfRule type="top10" dxfId="2" priority="57" percent="1" bottom="1" rank="1"/>
  </conditionalFormatting>
  <conditionalFormatting sqref="W89:W108">
    <cfRule type="top10" dxfId="0" priority="34" percent="1" rank="1"/>
    <cfRule type="top10" dxfId="2" priority="33" percent="1" bottom="1" rank="1"/>
  </conditionalFormatting>
  <conditionalFormatting sqref="W117:W136">
    <cfRule type="top10" dxfId="0" priority="8" percent="1" rank="1"/>
    <cfRule type="top10" dxfId="2" priority="7" percent="1" bottom="1" rank="1"/>
  </conditionalFormatting>
  <conditionalFormatting sqref="W146:W165">
    <cfRule type="top10" dxfId="0" priority="20" percent="1" rank="1"/>
    <cfRule type="top10" dxfId="2" priority="19" percent="1" bottom="1" rank="1"/>
  </conditionalFormatting>
  <conditionalFormatting sqref="AA5:AA14">
    <cfRule type="top10" dxfId="0" priority="68" percent="1" rank="1"/>
    <cfRule type="top10" dxfId="1" priority="67" percent="1" bottom="1" rank="1"/>
  </conditionalFormatting>
  <conditionalFormatting sqref="AA18:AA27">
    <cfRule type="top10" dxfId="0" priority="66" percent="1" rank="1"/>
    <cfRule type="top10" dxfId="1" priority="65" percent="1" bottom="1" rank="1"/>
  </conditionalFormatting>
  <conditionalFormatting sqref="AA33:AA42">
    <cfRule type="top10" dxfId="0" priority="44" percent="1" rank="1"/>
    <cfRule type="top10" dxfId="2" priority="43" percent="1" bottom="1" rank="1"/>
  </conditionalFormatting>
  <conditionalFormatting sqref="AA46:AA55">
    <cfRule type="top10" dxfId="0" priority="42" percent="1" rank="1"/>
    <cfRule type="top10" dxfId="2" priority="41" percent="1" bottom="1" rank="1"/>
  </conditionalFormatting>
  <conditionalFormatting sqref="AA61:AA70">
    <cfRule type="top10" dxfId="0" priority="48" percent="1" rank="1"/>
    <cfRule type="top10" dxfId="2" priority="47" percent="1" bottom="1" rank="1"/>
  </conditionalFormatting>
  <conditionalFormatting sqref="AA74:AA83">
    <cfRule type="top10" dxfId="0" priority="46" percent="1" rank="1"/>
    <cfRule type="top10" dxfId="2" priority="45" percent="1" bottom="1" rank="1"/>
  </conditionalFormatting>
  <conditionalFormatting sqref="AA89:AA98">
    <cfRule type="top10" dxfId="0" priority="32" percent="1" rank="10"/>
    <cfRule type="top10" dxfId="2" priority="31" percent="1" bottom="1" rank="1"/>
  </conditionalFormatting>
  <conditionalFormatting sqref="AA102:AA111">
    <cfRule type="top10" dxfId="0" priority="30" percent="1" rank="1"/>
    <cfRule type="top10" dxfId="2" priority="29" percent="1" bottom="1" rank="1"/>
  </conditionalFormatting>
  <conditionalFormatting sqref="AA117:AA126">
    <cfRule type="top10" dxfId="0" priority="2" percent="1" rank="1"/>
    <cfRule type="top10" dxfId="2" priority="1" percent="1" bottom="1" rank="1"/>
  </conditionalFormatting>
  <conditionalFormatting sqref="AA130:AA139">
    <cfRule type="top10" dxfId="0" priority="4" percent="1" rank="1"/>
    <cfRule type="top10" dxfId="2" priority="3" percent="1" bottom="1" rank="1"/>
  </conditionalFormatting>
  <conditionalFormatting sqref="AA146:AA155">
    <cfRule type="top10" dxfId="0" priority="18" percent="1" rank="10"/>
    <cfRule type="top10" dxfId="2" priority="17" percent="1" bottom="1" rank="1"/>
  </conditionalFormatting>
  <conditionalFormatting sqref="AA159:AA168">
    <cfRule type="top10" dxfId="0" priority="16" percent="1" rank="1"/>
    <cfRule type="top10" dxfId="2" priority="15" percent="1" bottom="1" rank="1"/>
  </conditionalFormatting>
  <conditionalFormatting sqref="S61:S67;S76:S80;W62:W69">
    <cfRule type="top10" dxfId="0" priority="52" percent="1" rank="1"/>
    <cfRule type="top10" dxfId="2" priority="51" percent="1" bottom="1" rank="1"/>
  </conditionalFormatting>
  <conditionalFormatting sqref="W61;W70:W80">
    <cfRule type="top10" dxfId="0" priority="50" percent="1" rank="1"/>
    <cfRule type="top10" dxfId="2" priority="49" percent="1" bottom="1" rank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68"/>
  <sheetViews>
    <sheetView workbookViewId="0">
      <selection activeCell="D12" sqref="D12:E12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8.9047619047619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2" s="1" customFormat="1" ht="18.75" spans="1:27">
      <c r="A2" s="4" t="s">
        <v>93</v>
      </c>
      <c r="C2" s="5"/>
      <c r="D2" s="5"/>
      <c r="E2" s="6"/>
      <c r="G2" s="7"/>
      <c r="H2" s="7"/>
      <c r="I2" s="7" t="str">
        <f>"POINT-Typ "&amp;$B$4</f>
        <v>POINT-Typ 26 mm black</v>
      </c>
      <c r="J2" s="7"/>
    </row>
    <row r="3" s="1" customFormat="1" spans="1:27">
      <c r="A3" s="8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10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15" t="s">
        <v>49</v>
      </c>
      <c r="B4" t="s">
        <v>50</v>
      </c>
      <c r="C4" s="16">
        <v>12</v>
      </c>
      <c r="D4" s="17">
        <v>17</v>
      </c>
      <c r="E4" s="18">
        <v>14.82</v>
      </c>
      <c r="F4" s="19">
        <f t="shared" ref="F4:F8" si="0">IF(OR(C4="",D4="",E4=""),"",((D4-C4)/E4)*100)</f>
        <v>33.7381916329285</v>
      </c>
      <c r="G4" s="21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15"/>
      <c r="B5" t="s">
        <v>54</v>
      </c>
      <c r="C5" s="16">
        <v>13</v>
      </c>
      <c r="D5" s="17">
        <v>18</v>
      </c>
      <c r="E5" s="18">
        <v>15.44</v>
      </c>
      <c r="F5" s="19">
        <f t="shared" si="0"/>
        <v>32.3834196891192</v>
      </c>
      <c r="G5" s="21"/>
      <c r="H5" s="21"/>
      <c r="I5" s="22">
        <v>1</v>
      </c>
      <c r="J5" s="21"/>
      <c r="K5" s="91"/>
      <c r="L5" s="21"/>
      <c r="M5" s="22">
        <v>1</v>
      </c>
      <c r="N5" s="24"/>
      <c r="O5" s="23"/>
      <c r="Q5" s="22">
        <v>1</v>
      </c>
      <c r="R5" s="24"/>
      <c r="S5" s="23"/>
      <c r="U5" s="22">
        <v>1</v>
      </c>
      <c r="V5" s="24"/>
      <c r="W5" s="23"/>
      <c r="Y5" s="22">
        <v>1</v>
      </c>
      <c r="Z5" s="24">
        <v>50</v>
      </c>
      <c r="AA5" s="23"/>
    </row>
    <row r="6" s="1" customFormat="1" spans="1:27">
      <c r="A6" s="15"/>
      <c r="B6" t="s">
        <v>55</v>
      </c>
      <c r="C6" s="16">
        <v>14</v>
      </c>
      <c r="D6" s="17">
        <v>18</v>
      </c>
      <c r="E6" s="18">
        <v>15.5</v>
      </c>
      <c r="F6" s="19">
        <f t="shared" si="0"/>
        <v>25.8064516129032</v>
      </c>
      <c r="G6" s="21"/>
      <c r="H6" s="21"/>
      <c r="I6" s="22">
        <v>2</v>
      </c>
      <c r="J6" s="21"/>
      <c r="K6" s="91"/>
      <c r="L6" s="21"/>
      <c r="M6" s="22">
        <v>2</v>
      </c>
      <c r="N6" s="24"/>
      <c r="O6" s="23"/>
      <c r="Q6" s="22">
        <v>2</v>
      </c>
      <c r="R6" s="24"/>
      <c r="S6" s="23"/>
      <c r="U6" s="22">
        <v>2</v>
      </c>
      <c r="V6" s="24"/>
      <c r="W6" s="23"/>
      <c r="Y6" s="22">
        <v>2</v>
      </c>
      <c r="Z6" s="24"/>
      <c r="AA6" s="23"/>
    </row>
    <row r="7" s="1" customFormat="1" spans="1:27">
      <c r="A7" s="15" t="s">
        <v>56</v>
      </c>
      <c r="B7" t="s">
        <v>57</v>
      </c>
      <c r="C7" s="16">
        <v>14</v>
      </c>
      <c r="D7" s="17">
        <v>18</v>
      </c>
      <c r="E7" s="18">
        <v>15.81</v>
      </c>
      <c r="F7" s="19">
        <f t="shared" si="0"/>
        <v>25.3004427577483</v>
      </c>
      <c r="G7" s="21"/>
      <c r="H7" s="21"/>
      <c r="I7" s="22">
        <v>3</v>
      </c>
      <c r="J7" s="21"/>
      <c r="K7" s="91"/>
      <c r="L7" s="21"/>
      <c r="M7" s="22">
        <v>3</v>
      </c>
      <c r="N7" s="24"/>
      <c r="O7" s="23"/>
      <c r="Q7" s="22">
        <v>3</v>
      </c>
      <c r="R7" s="24"/>
      <c r="S7" s="23"/>
      <c r="U7" s="22">
        <v>3</v>
      </c>
      <c r="V7" s="24"/>
      <c r="W7" s="23"/>
      <c r="Y7" s="22">
        <v>3</v>
      </c>
      <c r="Z7" s="24"/>
      <c r="AA7" s="23"/>
    </row>
    <row r="8" s="1" customFormat="1" ht="15.75" spans="1:27">
      <c r="A8" s="27"/>
      <c r="B8" s="28" t="s">
        <v>58</v>
      </c>
      <c r="C8" s="29">
        <v>13</v>
      </c>
      <c r="D8" s="30">
        <v>16</v>
      </c>
      <c r="E8" s="31">
        <v>14.35</v>
      </c>
      <c r="F8" s="32">
        <f t="shared" si="0"/>
        <v>20.9059233449477</v>
      </c>
      <c r="G8" s="21"/>
      <c r="H8" s="21"/>
      <c r="I8" s="22">
        <v>4</v>
      </c>
      <c r="J8" s="21"/>
      <c r="K8" s="91"/>
      <c r="L8" s="21"/>
      <c r="M8" s="22">
        <v>4</v>
      </c>
      <c r="N8" s="24"/>
      <c r="O8" s="23"/>
      <c r="Q8" s="22">
        <v>4</v>
      </c>
      <c r="R8" s="24"/>
      <c r="S8" s="23"/>
      <c r="U8" s="22">
        <v>4</v>
      </c>
      <c r="V8" s="24"/>
      <c r="W8" s="23"/>
      <c r="Y8" s="22">
        <v>4</v>
      </c>
      <c r="Z8" s="24"/>
      <c r="AA8" s="23"/>
    </row>
    <row r="9" s="1" customFormat="1" spans="1:27">
      <c r="A9" s="33"/>
      <c r="B9" s="34" t="s">
        <v>59</v>
      </c>
      <c r="C9" s="35"/>
      <c r="D9" s="36"/>
      <c r="E9" s="34"/>
      <c r="F9" s="37"/>
      <c r="G9" s="21"/>
      <c r="H9" s="21"/>
      <c r="I9" s="22">
        <v>5</v>
      </c>
      <c r="J9" s="21"/>
      <c r="K9" s="91"/>
      <c r="L9" s="21"/>
      <c r="M9" s="22">
        <v>5</v>
      </c>
      <c r="N9" s="24"/>
      <c r="O9" s="23"/>
      <c r="Q9" s="22">
        <v>5</v>
      </c>
      <c r="R9" s="24"/>
      <c r="S9" s="23"/>
      <c r="U9" s="22">
        <v>5</v>
      </c>
      <c r="V9" s="24"/>
      <c r="W9" s="23"/>
      <c r="Y9" s="22">
        <v>5</v>
      </c>
      <c r="Z9" s="24"/>
      <c r="AA9" s="23"/>
    </row>
    <row r="10" s="1" customFormat="1" spans="1:27">
      <c r="A10" s="38" t="s">
        <v>60</v>
      </c>
      <c r="B10" s="39"/>
      <c r="C10" s="39"/>
      <c r="D10" s="39"/>
      <c r="E10" s="40"/>
      <c r="G10" s="21"/>
      <c r="H10" s="21"/>
      <c r="I10" s="22">
        <v>6</v>
      </c>
      <c r="J10" s="21"/>
      <c r="K10" s="91"/>
      <c r="L10" s="21"/>
      <c r="M10" s="22">
        <v>6</v>
      </c>
      <c r="N10" s="24"/>
      <c r="O10" s="23"/>
      <c r="Q10" s="22">
        <v>6</v>
      </c>
      <c r="R10" s="24"/>
      <c r="S10" s="23"/>
      <c r="U10" s="22">
        <v>6</v>
      </c>
      <c r="V10" s="24"/>
      <c r="W10" s="23"/>
      <c r="Y10" s="22">
        <v>6</v>
      </c>
      <c r="Z10" s="24"/>
      <c r="AA10" s="23"/>
    </row>
    <row r="11" s="1" customFormat="1" ht="18.75" spans="1:27">
      <c r="A11" s="41" t="s">
        <v>61</v>
      </c>
      <c r="B11" s="42">
        <f>IF(COUNT(C4:C8)=0,"",MIN(C4:C8))</f>
        <v>12</v>
      </c>
      <c r="C11" s="43"/>
      <c r="D11" s="44" t="s">
        <v>62</v>
      </c>
      <c r="E11" s="45">
        <f>IF(COUNT(F4:F8)=0,"",MAX(F4:F8)-MIN(F4:F8))</f>
        <v>12.8322682879807</v>
      </c>
      <c r="G11" s="21"/>
      <c r="H11" s="21"/>
      <c r="I11" s="22">
        <v>7</v>
      </c>
      <c r="J11" s="21"/>
      <c r="K11" s="91"/>
      <c r="L11" s="21"/>
      <c r="M11" s="22">
        <v>7</v>
      </c>
      <c r="N11" s="24"/>
      <c r="O11" s="23"/>
      <c r="Q11" s="22">
        <v>7</v>
      </c>
      <c r="R11" s="24"/>
      <c r="S11" s="23"/>
      <c r="U11" s="22">
        <v>7</v>
      </c>
      <c r="V11" s="24"/>
      <c r="W11" s="23"/>
      <c r="Y11" s="22">
        <v>7</v>
      </c>
      <c r="Z11" s="24"/>
      <c r="AA11" s="23"/>
    </row>
    <row r="12" s="1" customFormat="1" ht="28.5" spans="1:27">
      <c r="A12" s="41" t="s">
        <v>63</v>
      </c>
      <c r="B12" s="42">
        <f>IF(COUNT(D4:D8)=0,"",MAX(D4:D8))</f>
        <v>18</v>
      </c>
      <c r="C12" s="43"/>
      <c r="D12" s="46" t="s">
        <v>16</v>
      </c>
      <c r="E12" s="47">
        <f>IF(OR(B15="",E11=""),"",B15-E11+20)</f>
        <v>79.5408459044899</v>
      </c>
      <c r="G12" s="21"/>
      <c r="H12" s="21"/>
      <c r="I12" s="22">
        <v>8</v>
      </c>
      <c r="J12" s="21"/>
      <c r="K12" s="91"/>
      <c r="L12" s="21"/>
      <c r="M12" s="22">
        <v>8</v>
      </c>
      <c r="N12" s="24"/>
      <c r="O12" s="23"/>
      <c r="Q12" s="22">
        <v>8</v>
      </c>
      <c r="R12" s="24"/>
      <c r="S12" s="23"/>
      <c r="U12" s="22">
        <v>8</v>
      </c>
      <c r="V12" s="24"/>
      <c r="W12" s="23"/>
      <c r="Y12" s="22">
        <v>8</v>
      </c>
      <c r="Z12" s="24"/>
      <c r="AA12" s="23"/>
    </row>
    <row r="13" s="1" customFormat="1" ht="28.5" spans="1:27">
      <c r="A13" s="41" t="s">
        <v>64</v>
      </c>
      <c r="B13" s="42">
        <f>IF(COUNT(E4:E8)=0,"",AVERAGE(E4:E8))</f>
        <v>15.184</v>
      </c>
      <c r="C13" s="43"/>
      <c r="D13" s="48" t="s">
        <v>65</v>
      </c>
      <c r="E13" s="49" t="str">
        <f>IF(COUNT(F4:F8)=0,"",INDEX(B4:B8,MATCH(MIN(F4:F8),F4:F8,0)))</f>
        <v>50 mm viel boardgrip</v>
      </c>
      <c r="G13" s="21"/>
      <c r="H13" s="21"/>
      <c r="I13" s="22">
        <v>9</v>
      </c>
      <c r="J13" s="21"/>
      <c r="K13" s="91"/>
      <c r="L13" s="21"/>
      <c r="M13" s="22">
        <v>9</v>
      </c>
      <c r="N13" s="24"/>
      <c r="O13" s="23"/>
      <c r="Q13" s="22">
        <v>9</v>
      </c>
      <c r="R13" s="24"/>
      <c r="S13" s="23"/>
      <c r="U13" s="22">
        <v>9</v>
      </c>
      <c r="V13" s="24"/>
      <c r="W13" s="23"/>
      <c r="Y13" s="22">
        <v>9</v>
      </c>
      <c r="Z13" s="24"/>
      <c r="AA13" s="23"/>
    </row>
    <row r="14" s="1" customFormat="1" ht="28.5" spans="1:27">
      <c r="A14" s="50" t="s">
        <v>66</v>
      </c>
      <c r="B14" s="51">
        <f>IF(COUNT(F4:F8)=0,"",AVERAGE(F4:F8))</f>
        <v>27.6268858075294</v>
      </c>
      <c r="C14" s="43"/>
      <c r="D14" s="48" t="s">
        <v>67</v>
      </c>
      <c r="E14" s="49" t="str">
        <f>IF(COUNT(F4:F8)=0,"",INDEX(B4:B8,MATCH(MAX(F4:F8),F4:F8,0)))</f>
        <v>26 mm black</v>
      </c>
      <c r="G14" s="21"/>
      <c r="H14" s="21"/>
      <c r="I14" s="22">
        <v>10</v>
      </c>
      <c r="J14" s="21"/>
      <c r="K14" s="91"/>
      <c r="L14" s="21"/>
      <c r="M14" s="22">
        <v>10</v>
      </c>
      <c r="N14" s="24"/>
      <c r="O14" s="23"/>
      <c r="Q14" s="22">
        <v>10</v>
      </c>
      <c r="R14" s="24"/>
      <c r="S14" s="23"/>
      <c r="U14" s="22">
        <v>10</v>
      </c>
      <c r="V14" s="24"/>
      <c r="W14" s="23"/>
      <c r="Y14" s="52">
        <v>10</v>
      </c>
      <c r="Z14" s="53"/>
      <c r="AA14" s="54"/>
    </row>
    <row r="15" s="1" customFormat="1" ht="19.5" spans="1:27">
      <c r="A15" s="55" t="s">
        <v>68</v>
      </c>
      <c r="B15" s="56">
        <f>IF(B14="","",100-B14)</f>
        <v>72.3731141924706</v>
      </c>
      <c r="C15" s="57"/>
      <c r="D15" s="58"/>
      <c r="E15" s="59"/>
      <c r="G15" s="21"/>
      <c r="H15" s="21"/>
      <c r="I15" s="22">
        <v>11</v>
      </c>
      <c r="J15" s="21"/>
      <c r="K15" s="91"/>
      <c r="L15" s="21"/>
      <c r="M15" s="22">
        <v>11</v>
      </c>
      <c r="N15" s="24"/>
      <c r="O15" s="23"/>
      <c r="Q15" s="22">
        <v>11</v>
      </c>
      <c r="R15" s="24"/>
      <c r="S15" s="23"/>
      <c r="U15" s="22">
        <v>11</v>
      </c>
      <c r="V15" s="24"/>
      <c r="W15" s="23"/>
      <c r="AA15" s="60" t="str">
        <f>IF(COUNT(AA5:AA14)=0,"",AVERAGE(AA5:AA14))</f>
        <v/>
      </c>
    </row>
    <row r="16" s="1" customFormat="1" spans="1:27">
      <c r="G16" s="21"/>
      <c r="H16" s="21"/>
      <c r="I16" s="22">
        <v>12</v>
      </c>
      <c r="J16" s="21"/>
      <c r="K16" s="91"/>
      <c r="L16" s="21"/>
      <c r="M16" s="22">
        <v>12</v>
      </c>
      <c r="N16" s="24"/>
      <c r="O16" s="23"/>
      <c r="Q16" s="22">
        <v>12</v>
      </c>
      <c r="R16" s="24"/>
      <c r="S16" s="23"/>
      <c r="U16" s="22">
        <v>12</v>
      </c>
      <c r="V16" s="24"/>
      <c r="W16" s="23"/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/>
      <c r="K17" s="91"/>
      <c r="L17" s="21"/>
      <c r="M17" s="22">
        <v>13</v>
      </c>
      <c r="N17" s="24"/>
      <c r="O17" s="23"/>
      <c r="Q17" s="22">
        <v>13</v>
      </c>
      <c r="R17" s="24"/>
      <c r="S17" s="23"/>
      <c r="U17" s="22">
        <v>13</v>
      </c>
      <c r="V17" s="24"/>
      <c r="W17" s="23"/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/>
      <c r="K18" s="91"/>
      <c r="L18" s="21"/>
      <c r="M18" s="22">
        <v>14</v>
      </c>
      <c r="N18" s="24"/>
      <c r="O18" s="23"/>
      <c r="Q18" s="22">
        <v>14</v>
      </c>
      <c r="R18" s="24"/>
      <c r="S18" s="23"/>
      <c r="U18" s="22">
        <v>14</v>
      </c>
      <c r="V18" s="24"/>
      <c r="W18" s="23"/>
      <c r="Y18" s="22">
        <v>1</v>
      </c>
      <c r="Z18" s="24"/>
      <c r="AA18" s="23"/>
    </row>
    <row r="19" s="1" customFormat="1" spans="1:27">
      <c r="A19" s="66" t="s">
        <v>50</v>
      </c>
      <c r="B19" s="67">
        <v>16.1</v>
      </c>
      <c r="C19" s="67">
        <v>15.3</v>
      </c>
      <c r="D19" s="67">
        <v>14.9</v>
      </c>
      <c r="E19" s="67">
        <v>14.81</v>
      </c>
      <c r="F19" s="68">
        <v>13.1</v>
      </c>
      <c r="G19" s="69">
        <v>12.9</v>
      </c>
      <c r="H19" s="21"/>
      <c r="I19" s="22">
        <v>15</v>
      </c>
      <c r="J19" s="21"/>
      <c r="K19" s="91"/>
      <c r="L19" s="21"/>
      <c r="M19" s="22">
        <v>15</v>
      </c>
      <c r="N19" s="24"/>
      <c r="O19" s="23"/>
      <c r="Q19" s="22">
        <v>15</v>
      </c>
      <c r="R19" s="24"/>
      <c r="S19" s="23"/>
      <c r="U19" s="22">
        <v>15</v>
      </c>
      <c r="V19" s="24"/>
      <c r="W19" s="23"/>
      <c r="Y19" s="22">
        <v>2</v>
      </c>
      <c r="Z19" s="24"/>
      <c r="AA19" s="23"/>
    </row>
    <row r="20" s="1" customFormat="1" spans="1:27">
      <c r="A20" s="66" t="s">
        <v>54</v>
      </c>
      <c r="B20" s="67">
        <v>15.75</v>
      </c>
      <c r="C20" s="67">
        <v>15.3</v>
      </c>
      <c r="D20" s="67">
        <v>15.75</v>
      </c>
      <c r="E20" s="67">
        <v>16</v>
      </c>
      <c r="F20" s="68">
        <v>14.7</v>
      </c>
      <c r="G20" s="69">
        <v>14</v>
      </c>
      <c r="H20" s="21"/>
      <c r="I20" s="22">
        <v>16</v>
      </c>
      <c r="J20" s="21"/>
      <c r="K20" s="91"/>
      <c r="L20" s="21"/>
      <c r="M20" s="22">
        <v>16</v>
      </c>
      <c r="N20" s="24"/>
      <c r="O20" s="23"/>
      <c r="Q20" s="22">
        <v>16</v>
      </c>
      <c r="R20" s="24"/>
      <c r="S20" s="23"/>
      <c r="U20" s="22">
        <v>16</v>
      </c>
      <c r="V20" s="24"/>
      <c r="W20" s="23"/>
      <c r="Y20" s="22">
        <v>3</v>
      </c>
      <c r="Z20" s="24"/>
      <c r="AA20" s="23"/>
    </row>
    <row r="21" s="1" customFormat="1" spans="1:27">
      <c r="A21" s="66" t="s">
        <v>55</v>
      </c>
      <c r="B21" s="67" t="str">
        <f>K81</f>
        <v/>
      </c>
      <c r="C21" s="67" t="str">
        <f>O81</f>
        <v/>
      </c>
      <c r="D21" s="67" t="str">
        <f>S81</f>
        <v/>
      </c>
      <c r="E21" s="67" t="str">
        <f>W81</f>
        <v/>
      </c>
      <c r="F21" s="68" t="str">
        <f>AA84</f>
        <v/>
      </c>
      <c r="G21" s="69" t="str">
        <f>AA71</f>
        <v/>
      </c>
      <c r="H21" s="21"/>
      <c r="I21" s="22">
        <v>17</v>
      </c>
      <c r="J21" s="21"/>
      <c r="K21" s="91"/>
      <c r="L21" s="21"/>
      <c r="M21" s="22">
        <v>17</v>
      </c>
      <c r="N21" s="24"/>
      <c r="O21" s="23"/>
      <c r="Q21" s="22">
        <v>17</v>
      </c>
      <c r="R21" s="24"/>
      <c r="S21" s="23"/>
      <c r="U21" s="22">
        <v>17</v>
      </c>
      <c r="V21" s="24"/>
      <c r="W21" s="23"/>
      <c r="Y21" s="22">
        <v>4</v>
      </c>
      <c r="Z21" s="24"/>
      <c r="AA21" s="23"/>
    </row>
    <row r="22" s="1" customFormat="1" spans="1:27">
      <c r="A22" s="66" t="s">
        <v>57</v>
      </c>
      <c r="B22" s="67">
        <v>16.3</v>
      </c>
      <c r="C22" s="67">
        <v>15.69</v>
      </c>
      <c r="D22" s="67">
        <v>16.19</v>
      </c>
      <c r="E22" s="67">
        <v>15.73</v>
      </c>
      <c r="F22" s="68">
        <v>15.2</v>
      </c>
      <c r="G22" s="69">
        <v>14.43</v>
      </c>
      <c r="H22" s="21"/>
      <c r="I22" s="22">
        <v>18</v>
      </c>
      <c r="J22" s="21"/>
      <c r="K22" s="91"/>
      <c r="L22" s="21"/>
      <c r="M22" s="22">
        <v>18</v>
      </c>
      <c r="N22" s="24"/>
      <c r="O22" s="23"/>
      <c r="Q22" s="22">
        <v>18</v>
      </c>
      <c r="R22" s="24"/>
      <c r="S22" s="23"/>
      <c r="U22" s="22">
        <v>18</v>
      </c>
      <c r="V22" s="24"/>
      <c r="W22" s="23"/>
      <c r="Y22" s="22">
        <v>5</v>
      </c>
      <c r="Z22" s="24"/>
      <c r="AA22" s="23"/>
    </row>
    <row r="23" s="1" customFormat="1" ht="15.75" spans="1:27">
      <c r="A23" s="70" t="s">
        <v>58</v>
      </c>
      <c r="B23" s="72"/>
      <c r="C23" s="72"/>
      <c r="D23" s="72"/>
      <c r="E23" s="72"/>
      <c r="F23" s="72"/>
      <c r="G23" s="73"/>
      <c r="H23" s="21"/>
      <c r="I23" s="22">
        <v>19</v>
      </c>
      <c r="J23" s="21"/>
      <c r="K23" s="91"/>
      <c r="L23" s="21"/>
      <c r="M23" s="22">
        <v>19</v>
      </c>
      <c r="N23" s="24"/>
      <c r="O23" s="23"/>
      <c r="Q23" s="22">
        <v>19</v>
      </c>
      <c r="R23" s="24"/>
      <c r="S23" s="23"/>
      <c r="U23" s="22">
        <v>19</v>
      </c>
      <c r="V23" s="24"/>
      <c r="W23" s="23"/>
      <c r="Y23" s="22">
        <v>6</v>
      </c>
      <c r="Z23" s="24"/>
      <c r="AA23" s="23"/>
    </row>
    <row r="24" s="1" customFormat="1" spans="1:27">
      <c r="G24" s="21"/>
      <c r="H24" s="21"/>
      <c r="I24" s="52">
        <v>20</v>
      </c>
      <c r="J24" s="74"/>
      <c r="K24" s="94"/>
      <c r="L24"/>
      <c r="M24" s="52">
        <v>20</v>
      </c>
      <c r="N24" s="53"/>
      <c r="O24" s="54"/>
      <c r="Q24" s="52">
        <v>20</v>
      </c>
      <c r="R24" s="53"/>
      <c r="S24" s="54"/>
      <c r="U24" s="52">
        <v>20</v>
      </c>
      <c r="V24" s="53"/>
      <c r="W24" s="54"/>
      <c r="Y24" s="22">
        <v>7</v>
      </c>
      <c r="Z24" s="24"/>
      <c r="AA24" s="23"/>
    </row>
    <row r="25" s="1" customFormat="1" spans="1:27">
      <c r="K25" s="80" t="str">
        <f>IF(COUNT(K5:K24)=0,"",AVERAGE(K5:K24))</f>
        <v/>
      </c>
      <c r="L25" s="80"/>
      <c r="M25" s="80"/>
      <c r="N25" s="80"/>
      <c r="O25" s="80" t="str">
        <f>IF(COUNT(O5:O24)=0,"",AVERAGE(O5:O24))</f>
        <v/>
      </c>
      <c r="P25" s="80"/>
      <c r="Q25" s="80"/>
      <c r="R25" s="80"/>
      <c r="S25" s="80" t="str">
        <f>IF(COUNT(S5:S24)=0,"",AVERAGE(S5:S24))</f>
        <v/>
      </c>
      <c r="T25" s="80"/>
      <c r="U25" s="80"/>
      <c r="V25" s="80"/>
      <c r="W25" s="80" t="str">
        <f>IF(COUNT(W5:W24)=0,"",AVERAGE(W5:W24))</f>
        <v/>
      </c>
      <c r="Y25" s="22">
        <v>8</v>
      </c>
      <c r="Z25" s="24"/>
      <c r="AA25" s="23"/>
    </row>
    <row r="26" s="1" customFormat="1" spans="1:27">
      <c r="Y26" s="22">
        <v>9</v>
      </c>
      <c r="Z26" s="24"/>
      <c r="AA26" s="23"/>
    </row>
    <row r="27" s="1" customFormat="1" spans="1:27">
      <c r="Y27" s="52">
        <v>10</v>
      </c>
      <c r="Z27" s="53"/>
      <c r="AA27" s="54"/>
    </row>
    <row r="28" s="1" customFormat="1" spans="1:27">
      <c r="AA28" s="60" t="str">
        <f>IF(COUNT(AA18:AA27)=0,"",AVERAGE(AA18:AA27))</f>
        <v/>
      </c>
    </row>
    <row r="30" s="1" customFormat="1" spans="1:27">
      <c r="G30" s="7"/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/>
      <c r="I33" s="22">
        <v>1</v>
      </c>
      <c r="J33" s="21"/>
      <c r="K33" s="91"/>
      <c r="L33" s="21"/>
      <c r="M33" s="22">
        <v>1</v>
      </c>
      <c r="N33" s="24"/>
      <c r="O33" s="23"/>
      <c r="Q33" s="22">
        <v>1</v>
      </c>
      <c r="R33" s="24"/>
      <c r="S33" s="23"/>
      <c r="U33" s="22">
        <v>1</v>
      </c>
      <c r="V33" s="24"/>
      <c r="W33" s="23"/>
      <c r="Y33" s="22">
        <v>1</v>
      </c>
      <c r="Z33" s="24"/>
      <c r="AA33" s="23"/>
    </row>
    <row r="34" s="1" customFormat="1" spans="7:27">
      <c r="G34" s="21"/>
      <c r="H34" s="21"/>
      <c r="I34" s="22">
        <v>2</v>
      </c>
      <c r="J34" s="21"/>
      <c r="K34" s="91"/>
      <c r="L34" s="21"/>
      <c r="M34" s="22">
        <v>2</v>
      </c>
      <c r="N34" s="24"/>
      <c r="O34" s="23"/>
      <c r="Q34" s="22">
        <v>2</v>
      </c>
      <c r="R34" s="24"/>
      <c r="S34" s="23"/>
      <c r="U34" s="22">
        <v>2</v>
      </c>
      <c r="V34" s="24"/>
      <c r="W34" s="23"/>
      <c r="Y34" s="22">
        <v>2</v>
      </c>
      <c r="Z34" s="24"/>
      <c r="AA34" s="23"/>
    </row>
    <row r="35" s="1" customFormat="1" spans="7:27">
      <c r="G35" s="21"/>
      <c r="H35" s="21"/>
      <c r="I35" s="22">
        <v>3</v>
      </c>
      <c r="J35" s="21"/>
      <c r="K35" s="91"/>
      <c r="L35" s="21"/>
      <c r="M35" s="22">
        <v>3</v>
      </c>
      <c r="N35" s="24"/>
      <c r="O35" s="23"/>
      <c r="Q35" s="22">
        <v>3</v>
      </c>
      <c r="R35" s="24"/>
      <c r="S35" s="23"/>
      <c r="U35" s="22">
        <v>3</v>
      </c>
      <c r="V35" s="24"/>
      <c r="W35" s="23"/>
      <c r="Y35" s="22">
        <v>3</v>
      </c>
      <c r="Z35" s="24"/>
      <c r="AA35" s="23"/>
    </row>
    <row r="36" s="1" customFormat="1" spans="7:27">
      <c r="G36" s="21"/>
      <c r="H36" s="21"/>
      <c r="I36" s="22">
        <v>4</v>
      </c>
      <c r="J36" s="21"/>
      <c r="K36" s="91"/>
      <c r="L36" s="21"/>
      <c r="M36" s="22">
        <v>4</v>
      </c>
      <c r="N36" s="24"/>
      <c r="O36" s="23"/>
      <c r="Q36" s="22">
        <v>4</v>
      </c>
      <c r="R36" s="24"/>
      <c r="S36" s="23"/>
      <c r="U36" s="22">
        <v>4</v>
      </c>
      <c r="V36" s="24"/>
      <c r="W36" s="23"/>
      <c r="Y36" s="22">
        <v>4</v>
      </c>
      <c r="Z36" s="24"/>
      <c r="AA36" s="23"/>
    </row>
    <row r="37" s="1" customFormat="1" spans="7:27">
      <c r="G37" s="21"/>
      <c r="H37" s="21"/>
      <c r="I37" s="22">
        <v>5</v>
      </c>
      <c r="J37" s="21"/>
      <c r="K37" s="91"/>
      <c r="L37" s="21"/>
      <c r="M37" s="22">
        <v>5</v>
      </c>
      <c r="N37" s="24"/>
      <c r="O37" s="23"/>
      <c r="Q37" s="22">
        <v>5</v>
      </c>
      <c r="R37" s="24"/>
      <c r="S37" s="23"/>
      <c r="U37" s="22">
        <v>5</v>
      </c>
      <c r="V37" s="24"/>
      <c r="W37" s="23"/>
      <c r="Y37" s="22">
        <v>5</v>
      </c>
      <c r="Z37" s="24"/>
      <c r="AA37" s="23"/>
    </row>
    <row r="38" s="1" customFormat="1" spans="7:27">
      <c r="G38" s="21"/>
      <c r="H38" s="21"/>
      <c r="I38" s="22">
        <v>6</v>
      </c>
      <c r="J38" s="21"/>
      <c r="K38" s="91"/>
      <c r="L38" s="21"/>
      <c r="M38" s="22">
        <v>6</v>
      </c>
      <c r="N38" s="24"/>
      <c r="O38" s="23"/>
      <c r="Q38" s="22">
        <v>6</v>
      </c>
      <c r="R38" s="24"/>
      <c r="S38" s="23"/>
      <c r="U38" s="22">
        <v>6</v>
      </c>
      <c r="V38" s="24"/>
      <c r="W38" s="23"/>
      <c r="Y38" s="22">
        <v>6</v>
      </c>
      <c r="Z38" s="24"/>
      <c r="AA38" s="23"/>
    </row>
    <row r="39" s="1" customFormat="1" spans="7:27">
      <c r="G39" s="21"/>
      <c r="H39" s="21"/>
      <c r="I39" s="22">
        <v>7</v>
      </c>
      <c r="J39" s="21"/>
      <c r="K39" s="91"/>
      <c r="L39" s="21"/>
      <c r="M39" s="22">
        <v>7</v>
      </c>
      <c r="N39" s="24"/>
      <c r="O39" s="23"/>
      <c r="Q39" s="22">
        <v>7</v>
      </c>
      <c r="R39" s="24"/>
      <c r="S39" s="23"/>
      <c r="U39" s="22">
        <v>7</v>
      </c>
      <c r="V39" s="24"/>
      <c r="W39" s="23"/>
      <c r="Y39" s="22">
        <v>7</v>
      </c>
      <c r="Z39" s="24"/>
      <c r="AA39" s="23"/>
    </row>
    <row r="40" s="1" customFormat="1" spans="7:27">
      <c r="G40" s="21"/>
      <c r="H40" s="21"/>
      <c r="I40" s="22">
        <v>8</v>
      </c>
      <c r="J40" s="21"/>
      <c r="K40" s="91"/>
      <c r="L40" s="21"/>
      <c r="M40" s="22">
        <v>8</v>
      </c>
      <c r="N40" s="24"/>
      <c r="O40" s="23"/>
      <c r="Q40" s="22">
        <v>8</v>
      </c>
      <c r="R40" s="24"/>
      <c r="S40" s="23"/>
      <c r="U40" s="22">
        <v>8</v>
      </c>
      <c r="V40" s="24"/>
      <c r="W40" s="23"/>
      <c r="Y40" s="22">
        <v>8</v>
      </c>
      <c r="Z40" s="24"/>
      <c r="AA40" s="23"/>
    </row>
    <row r="41" s="1" customFormat="1" spans="7:27">
      <c r="G41" s="21"/>
      <c r="H41" s="21"/>
      <c r="I41" s="22">
        <v>9</v>
      </c>
      <c r="J41" s="21"/>
      <c r="K41" s="91"/>
      <c r="L41" s="21"/>
      <c r="M41" s="22">
        <v>9</v>
      </c>
      <c r="N41" s="24"/>
      <c r="O41" s="23"/>
      <c r="Q41" s="22">
        <v>9</v>
      </c>
      <c r="R41" s="24"/>
      <c r="S41" s="23"/>
      <c r="U41" s="22">
        <v>9</v>
      </c>
      <c r="V41" s="24"/>
      <c r="W41" s="23"/>
      <c r="Y41" s="22">
        <v>9</v>
      </c>
      <c r="Z41" s="24"/>
      <c r="AA41" s="23"/>
    </row>
    <row r="42" s="1" customFormat="1" spans="7:27">
      <c r="G42" s="21"/>
      <c r="H42" s="21"/>
      <c r="I42" s="22">
        <v>10</v>
      </c>
      <c r="J42" s="21"/>
      <c r="K42" s="91"/>
      <c r="L42" s="21"/>
      <c r="M42" s="22">
        <v>10</v>
      </c>
      <c r="N42" s="24"/>
      <c r="O42" s="23"/>
      <c r="Q42" s="22">
        <v>10</v>
      </c>
      <c r="R42" s="24"/>
      <c r="S42" s="23"/>
      <c r="U42" s="22">
        <v>10</v>
      </c>
      <c r="V42" s="24"/>
      <c r="W42" s="23"/>
      <c r="Y42" s="52">
        <v>10</v>
      </c>
      <c r="Z42" s="53"/>
      <c r="AA42" s="54"/>
    </row>
    <row r="43" s="1" customFormat="1" spans="7:27">
      <c r="G43" s="21"/>
      <c r="H43" s="21"/>
      <c r="I43" s="22">
        <v>11</v>
      </c>
      <c r="J43" s="21"/>
      <c r="K43" s="91"/>
      <c r="L43" s="21"/>
      <c r="M43" s="22">
        <v>11</v>
      </c>
      <c r="N43" s="24"/>
      <c r="O43" s="23"/>
      <c r="Q43" s="22">
        <v>11</v>
      </c>
      <c r="R43" s="24"/>
      <c r="S43" s="23"/>
      <c r="U43" s="22">
        <v>11</v>
      </c>
      <c r="V43" s="24"/>
      <c r="W43" s="23"/>
      <c r="AA43" t="str">
        <f>IF(COUNT(AA33:AA42)=0,"",AVERAGE(AA33:AA42))</f>
        <v/>
      </c>
    </row>
    <row r="44" s="1" customFormat="1" spans="7:27">
      <c r="G44" s="21"/>
      <c r="H44" s="21"/>
      <c r="I44" s="22">
        <v>12</v>
      </c>
      <c r="J44" s="21"/>
      <c r="K44" s="91"/>
      <c r="L44" s="21"/>
      <c r="M44" s="22">
        <v>12</v>
      </c>
      <c r="N44" s="24"/>
      <c r="O44" s="23"/>
      <c r="Q44" s="22">
        <v>12</v>
      </c>
      <c r="R44" s="24"/>
      <c r="S44" s="23"/>
      <c r="U44" s="22">
        <v>12</v>
      </c>
      <c r="V44" s="24"/>
      <c r="W44" s="23"/>
      <c r="Y44" s="88" t="s">
        <v>69</v>
      </c>
      <c r="Z44" s="92"/>
      <c r="AA44" s="93"/>
    </row>
    <row r="45" s="1" customFormat="1" ht="28.5" spans="7:27">
      <c r="G45" s="21"/>
      <c r="H45" s="21"/>
      <c r="I45" s="22">
        <v>13</v>
      </c>
      <c r="J45" s="21"/>
      <c r="K45" s="91"/>
      <c r="L45" s="21"/>
      <c r="M45" s="22">
        <v>13</v>
      </c>
      <c r="N45" s="24"/>
      <c r="O45" s="23"/>
      <c r="Q45" s="22">
        <v>13</v>
      </c>
      <c r="R45" s="24"/>
      <c r="S45" s="23"/>
      <c r="U45" s="22">
        <v>13</v>
      </c>
      <c r="V45" s="24"/>
      <c r="W45" s="23"/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/>
      <c r="K46" s="91"/>
      <c r="L46" s="21"/>
      <c r="M46" s="22">
        <v>14</v>
      </c>
      <c r="N46" s="24"/>
      <c r="O46" s="23"/>
      <c r="Q46" s="22">
        <v>14</v>
      </c>
      <c r="R46" s="24"/>
      <c r="S46" s="23"/>
      <c r="U46" s="22">
        <v>14</v>
      </c>
      <c r="V46" s="24"/>
      <c r="W46" s="23"/>
      <c r="Y46" s="22">
        <v>1</v>
      </c>
      <c r="Z46" s="24"/>
      <c r="AA46" s="23"/>
    </row>
    <row r="47" s="1" customFormat="1" spans="7:27">
      <c r="G47" s="21"/>
      <c r="H47" s="21"/>
      <c r="I47" s="22">
        <v>15</v>
      </c>
      <c r="J47" s="21"/>
      <c r="K47" s="91"/>
      <c r="L47" s="21"/>
      <c r="M47" s="22">
        <v>15</v>
      </c>
      <c r="N47" s="24"/>
      <c r="O47" s="23"/>
      <c r="Q47" s="22">
        <v>15</v>
      </c>
      <c r="R47" s="24"/>
      <c r="S47" s="23"/>
      <c r="U47" s="22">
        <v>15</v>
      </c>
      <c r="V47" s="24"/>
      <c r="W47" s="23"/>
      <c r="Y47" s="22">
        <v>2</v>
      </c>
      <c r="Z47" s="24"/>
      <c r="AA47" s="23"/>
    </row>
    <row r="48" s="1" customFormat="1" spans="7:27">
      <c r="G48" s="21"/>
      <c r="H48" s="21"/>
      <c r="I48" s="22">
        <v>16</v>
      </c>
      <c r="J48" s="21"/>
      <c r="K48" s="91"/>
      <c r="L48" s="21"/>
      <c r="M48" s="22">
        <v>16</v>
      </c>
      <c r="N48" s="24"/>
      <c r="O48" s="23"/>
      <c r="Q48" s="22">
        <v>16</v>
      </c>
      <c r="R48" s="24"/>
      <c r="S48" s="23"/>
      <c r="U48" s="22">
        <v>16</v>
      </c>
      <c r="V48" s="24"/>
      <c r="W48" s="23"/>
      <c r="Y48" s="22">
        <v>3</v>
      </c>
      <c r="Z48" s="24"/>
      <c r="AA48" s="23"/>
    </row>
    <row r="49" s="1" customFormat="1" spans="7:27">
      <c r="G49" s="21"/>
      <c r="H49" s="21"/>
      <c r="I49" s="22">
        <v>17</v>
      </c>
      <c r="J49" s="21"/>
      <c r="K49" s="91"/>
      <c r="L49" s="21"/>
      <c r="M49" s="22">
        <v>17</v>
      </c>
      <c r="N49" s="24"/>
      <c r="O49" s="23"/>
      <c r="Q49" s="22">
        <v>17</v>
      </c>
      <c r="R49" s="24"/>
      <c r="S49" s="23"/>
      <c r="U49" s="22">
        <v>17</v>
      </c>
      <c r="V49" s="24"/>
      <c r="W49" s="23"/>
      <c r="Y49" s="22">
        <v>4</v>
      </c>
      <c r="Z49" s="24"/>
      <c r="AA49" s="23"/>
    </row>
    <row r="50" s="1" customFormat="1" spans="7:27">
      <c r="G50" s="21"/>
      <c r="H50" s="21"/>
      <c r="I50" s="22">
        <v>18</v>
      </c>
      <c r="J50" s="21"/>
      <c r="K50" s="91"/>
      <c r="L50" s="21"/>
      <c r="M50" s="22">
        <v>18</v>
      </c>
      <c r="N50" s="24"/>
      <c r="O50" s="23"/>
      <c r="Q50" s="22">
        <v>18</v>
      </c>
      <c r="R50" s="24"/>
      <c r="S50" s="23"/>
      <c r="U50" s="22">
        <v>18</v>
      </c>
      <c r="V50" s="24"/>
      <c r="W50" s="23"/>
      <c r="Y50" s="22">
        <v>5</v>
      </c>
      <c r="Z50" s="24"/>
      <c r="AA50" s="23"/>
    </row>
    <row r="51" s="1" customFormat="1" spans="7:27">
      <c r="G51" s="21"/>
      <c r="H51" s="21"/>
      <c r="I51" s="22">
        <v>19</v>
      </c>
      <c r="J51" s="21"/>
      <c r="K51" s="91"/>
      <c r="L51" s="21"/>
      <c r="M51" s="22">
        <v>19</v>
      </c>
      <c r="N51" s="24"/>
      <c r="O51" s="23"/>
      <c r="Q51" s="22">
        <v>19</v>
      </c>
      <c r="R51" s="24"/>
      <c r="S51" s="23"/>
      <c r="U51" s="22">
        <v>19</v>
      </c>
      <c r="V51" s="24"/>
      <c r="W51" s="23"/>
      <c r="Y51" s="22">
        <v>6</v>
      </c>
      <c r="Z51" s="24"/>
      <c r="AA51" s="23"/>
    </row>
    <row r="52" s="1" customFormat="1" spans="7:27">
      <c r="G52" s="21"/>
      <c r="H52" s="21"/>
      <c r="I52" s="52">
        <v>20</v>
      </c>
      <c r="J52" s="74"/>
      <c r="K52" s="94"/>
      <c r="L52"/>
      <c r="M52" s="52">
        <v>20</v>
      </c>
      <c r="N52" s="53"/>
      <c r="O52" s="54"/>
      <c r="Q52" s="52">
        <v>20</v>
      </c>
      <c r="R52" s="53"/>
      <c r="S52" s="54"/>
      <c r="U52" s="52">
        <v>20</v>
      </c>
      <c r="V52" s="53"/>
      <c r="W52" s="54"/>
      <c r="Y52" s="22">
        <v>7</v>
      </c>
      <c r="Z52" s="24"/>
      <c r="AA52" s="23"/>
    </row>
    <row r="53" s="1" customFormat="1" spans="7:27">
      <c r="K53" s="95" t="str">
        <f>IF(COUNT(K33:K52)=0,"",AVERAGE(K33:K52))</f>
        <v/>
      </c>
      <c r="L53" s="95"/>
      <c r="M53" s="95"/>
      <c r="N53" s="95"/>
      <c r="O53" s="95" t="str">
        <f>IF(COUNT(O33:O52)=0,"",AVERAGE(O33:O52))</f>
        <v/>
      </c>
      <c r="P53" s="95"/>
      <c r="Q53" s="95"/>
      <c r="R53" s="95"/>
      <c r="S53" s="95" t="str">
        <f>IF(COUNT(S33:S52)=0,"",AVERAGE(S33:S52))</f>
        <v/>
      </c>
      <c r="T53" s="95"/>
      <c r="U53" s="95"/>
      <c r="V53" s="95"/>
      <c r="W53" s="95" t="str">
        <f>IF(COUNT(W33:W52)=0,"",AVERAGE(W33:W52))</f>
        <v/>
      </c>
      <c r="Y53" s="22">
        <v>8</v>
      </c>
      <c r="Z53" s="24"/>
      <c r="AA53" s="23"/>
    </row>
    <row r="54" s="1" customFormat="1" spans="7:27">
      <c r="Y54" s="22">
        <v>9</v>
      </c>
      <c r="Z54" s="24"/>
      <c r="AA54" s="23"/>
    </row>
    <row r="55" s="1" customFormat="1" spans="7:27">
      <c r="Y55" s="52">
        <v>10</v>
      </c>
      <c r="Z55" s="53"/>
      <c r="AA55" s="54"/>
    </row>
    <row r="56" s="1" customFormat="1" spans="7:27">
      <c r="AA56" t="str">
        <f>IF(COUNT(AA46:AA55)=0,"",AVERAGE(AA46:AA55))</f>
        <v/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/>
      <c r="K61" s="91"/>
      <c r="L61" s="21"/>
      <c r="M61" s="22">
        <v>1</v>
      </c>
      <c r="N61" s="24"/>
      <c r="O61" s="23"/>
      <c r="Q61" s="22">
        <v>1</v>
      </c>
      <c r="R61" s="24"/>
      <c r="S61" s="23"/>
      <c r="U61" s="22">
        <v>1</v>
      </c>
      <c r="V61" s="24"/>
      <c r="W61" s="23"/>
      <c r="Y61" s="22">
        <v>1</v>
      </c>
      <c r="Z61" s="24"/>
      <c r="AA61" s="23"/>
    </row>
    <row r="62" s="1" customFormat="1" spans="7:27">
      <c r="G62" s="21"/>
      <c r="H62" s="21"/>
      <c r="I62" s="22">
        <v>2</v>
      </c>
      <c r="J62" s="21"/>
      <c r="K62" s="91"/>
      <c r="L62" s="21"/>
      <c r="M62" s="22">
        <v>2</v>
      </c>
      <c r="N62" s="24"/>
      <c r="O62" s="23"/>
      <c r="Q62" s="22">
        <v>2</v>
      </c>
      <c r="R62" s="24"/>
      <c r="S62" s="23"/>
      <c r="U62" s="22">
        <v>2</v>
      </c>
      <c r="V62" s="24"/>
      <c r="W62" s="23"/>
      <c r="Y62" s="22">
        <v>2</v>
      </c>
      <c r="Z62" s="24"/>
      <c r="AA62" s="23"/>
    </row>
    <row r="63" s="1" customFormat="1" spans="7:27">
      <c r="G63" s="21"/>
      <c r="H63" s="21"/>
      <c r="I63" s="22">
        <v>3</v>
      </c>
      <c r="J63" s="21"/>
      <c r="K63" s="91"/>
      <c r="L63" s="21"/>
      <c r="M63" s="22">
        <v>3</v>
      </c>
      <c r="N63" s="24"/>
      <c r="O63" s="23"/>
      <c r="Q63" s="22">
        <v>3</v>
      </c>
      <c r="R63" s="24"/>
      <c r="S63" s="23"/>
      <c r="U63" s="22">
        <v>3</v>
      </c>
      <c r="V63" s="24"/>
      <c r="W63" s="23"/>
      <c r="Y63" s="22">
        <v>3</v>
      </c>
      <c r="Z63" s="24"/>
      <c r="AA63" s="23"/>
    </row>
    <row r="64" s="1" customFormat="1" spans="7:27">
      <c r="G64" s="21"/>
      <c r="H64" s="21"/>
      <c r="I64" s="22">
        <v>4</v>
      </c>
      <c r="J64" s="21"/>
      <c r="K64" s="91"/>
      <c r="L64" s="21"/>
      <c r="M64" s="22">
        <v>4</v>
      </c>
      <c r="N64" s="24"/>
      <c r="O64" s="23"/>
      <c r="Q64" s="22">
        <v>4</v>
      </c>
      <c r="R64" s="24"/>
      <c r="S64" s="23"/>
      <c r="U64" s="22">
        <v>4</v>
      </c>
      <c r="V64" s="24"/>
      <c r="W64" s="23"/>
      <c r="Y64" s="22">
        <v>4</v>
      </c>
      <c r="Z64" s="24"/>
      <c r="AA64" s="23"/>
    </row>
    <row r="65" s="1" customFormat="1" spans="7:27">
      <c r="G65" s="21"/>
      <c r="H65" s="21"/>
      <c r="I65" s="22">
        <v>5</v>
      </c>
      <c r="J65" s="21"/>
      <c r="K65" s="91"/>
      <c r="L65" s="21"/>
      <c r="M65" s="22">
        <v>5</v>
      </c>
      <c r="N65" s="24"/>
      <c r="O65" s="23"/>
      <c r="Q65" s="22">
        <v>5</v>
      </c>
      <c r="R65" s="24"/>
      <c r="S65" s="23"/>
      <c r="U65" s="22">
        <v>5</v>
      </c>
      <c r="V65" s="24"/>
      <c r="W65" s="23"/>
      <c r="Y65" s="22">
        <v>5</v>
      </c>
      <c r="Z65" s="24"/>
      <c r="AA65" s="23"/>
    </row>
    <row r="66" s="1" customFormat="1" spans="7:27">
      <c r="G66" s="21"/>
      <c r="H66" s="21"/>
      <c r="I66" s="22">
        <v>6</v>
      </c>
      <c r="J66" s="21"/>
      <c r="K66" s="91"/>
      <c r="L66" s="21"/>
      <c r="M66" s="22">
        <v>6</v>
      </c>
      <c r="N66" s="24"/>
      <c r="O66" s="23"/>
      <c r="Q66" s="22">
        <v>6</v>
      </c>
      <c r="R66" s="24"/>
      <c r="S66" s="23"/>
      <c r="U66" s="22">
        <v>6</v>
      </c>
      <c r="V66" s="24"/>
      <c r="W66" s="23"/>
      <c r="Y66" s="22">
        <v>6</v>
      </c>
      <c r="Z66" s="24"/>
      <c r="AA66" s="23"/>
    </row>
    <row r="67" s="1" customFormat="1" spans="7:27">
      <c r="G67" s="21"/>
      <c r="H67" s="21"/>
      <c r="I67" s="22">
        <v>7</v>
      </c>
      <c r="J67" s="21"/>
      <c r="K67" s="91"/>
      <c r="L67" s="21"/>
      <c r="M67" s="22">
        <v>7</v>
      </c>
      <c r="N67" s="24"/>
      <c r="O67" s="23"/>
      <c r="Q67" s="22">
        <v>7</v>
      </c>
      <c r="R67" s="24"/>
      <c r="S67" s="23"/>
      <c r="U67" s="22">
        <v>7</v>
      </c>
      <c r="V67" s="24"/>
      <c r="W67" s="23"/>
      <c r="Y67" s="22">
        <v>7</v>
      </c>
      <c r="Z67" s="24"/>
      <c r="AA67" s="23"/>
    </row>
    <row r="68" s="1" customFormat="1" spans="7:27">
      <c r="G68" s="21"/>
      <c r="H68" s="21"/>
      <c r="I68" s="22">
        <v>8</v>
      </c>
      <c r="J68" s="21"/>
      <c r="K68" s="91"/>
      <c r="L68" s="21"/>
      <c r="M68" s="22">
        <v>8</v>
      </c>
      <c r="N68" s="24"/>
      <c r="O68" s="23"/>
      <c r="Q68" s="22">
        <v>8</v>
      </c>
      <c r="R68" s="24"/>
      <c r="S68" s="68"/>
      <c r="U68" s="22">
        <v>8</v>
      </c>
      <c r="V68" s="24"/>
      <c r="W68" s="23"/>
      <c r="Y68" s="22">
        <v>8</v>
      </c>
      <c r="Z68" s="24"/>
      <c r="AA68" s="23"/>
    </row>
    <row r="69" s="1" customFormat="1" spans="7:27">
      <c r="G69" s="21"/>
      <c r="H69" s="21"/>
      <c r="I69" s="22">
        <v>9</v>
      </c>
      <c r="J69" s="21"/>
      <c r="K69" s="91"/>
      <c r="L69" s="21"/>
      <c r="M69" s="22">
        <v>9</v>
      </c>
      <c r="N69" s="24"/>
      <c r="O69" s="23"/>
      <c r="Q69" s="22">
        <v>9</v>
      </c>
      <c r="R69" s="24"/>
      <c r="S69" s="68"/>
      <c r="U69" s="22">
        <v>9</v>
      </c>
      <c r="V69" s="24"/>
      <c r="W69" s="23"/>
      <c r="Y69" s="22">
        <v>9</v>
      </c>
      <c r="Z69" s="24"/>
      <c r="AA69" s="23"/>
    </row>
    <row r="70" s="1" customFormat="1" spans="7:27">
      <c r="G70" s="21"/>
      <c r="H70" s="21"/>
      <c r="I70" s="22">
        <v>10</v>
      </c>
      <c r="J70" s="21"/>
      <c r="K70" s="91"/>
      <c r="L70" s="21"/>
      <c r="M70" s="22">
        <v>10</v>
      </c>
      <c r="N70" s="24"/>
      <c r="O70" s="23"/>
      <c r="Q70" s="22">
        <v>10</v>
      </c>
      <c r="R70" s="24"/>
      <c r="S70" s="68"/>
      <c r="U70" s="22">
        <v>10</v>
      </c>
      <c r="V70" s="24"/>
      <c r="W70" s="23"/>
      <c r="Y70" s="52">
        <v>10</v>
      </c>
      <c r="Z70" s="53"/>
      <c r="AA70" s="54"/>
    </row>
    <row r="71" s="1" customFormat="1" spans="7:27">
      <c r="G71" s="21"/>
      <c r="H71" s="21"/>
      <c r="I71" s="22">
        <v>11</v>
      </c>
      <c r="J71" s="21"/>
      <c r="K71" s="91"/>
      <c r="L71" s="21"/>
      <c r="M71" s="22">
        <v>11</v>
      </c>
      <c r="N71" s="24"/>
      <c r="O71" s="23"/>
      <c r="Q71" s="22">
        <v>11</v>
      </c>
      <c r="R71" s="24"/>
      <c r="S71" s="68"/>
      <c r="U71" s="22">
        <v>11</v>
      </c>
      <c r="V71" s="24"/>
      <c r="W71" s="23"/>
      <c r="AA71" t="str">
        <f>IF(COUNT(AA61:AA70)=0,"",AVERAGE(AA61:AA70))</f>
        <v/>
      </c>
    </row>
    <row r="72" s="1" customFormat="1" spans="7:27">
      <c r="G72" s="21"/>
      <c r="H72" s="21"/>
      <c r="I72" s="22">
        <v>12</v>
      </c>
      <c r="J72" s="21"/>
      <c r="K72" s="91"/>
      <c r="L72" s="21"/>
      <c r="M72" s="22">
        <v>12</v>
      </c>
      <c r="N72" s="24"/>
      <c r="O72" s="23"/>
      <c r="Q72" s="22">
        <v>12</v>
      </c>
      <c r="R72" s="24"/>
      <c r="S72" s="68"/>
      <c r="U72" s="22">
        <v>12</v>
      </c>
      <c r="V72" s="24"/>
      <c r="W72" s="23"/>
      <c r="Y72" s="88" t="s">
        <v>69</v>
      </c>
      <c r="Z72" s="92"/>
      <c r="AA72" s="93"/>
    </row>
    <row r="73" s="1" customFormat="1" ht="28.5" spans="7:27">
      <c r="G73" s="21"/>
      <c r="H73" s="21"/>
      <c r="I73" s="22">
        <v>13</v>
      </c>
      <c r="J73" s="21"/>
      <c r="K73" s="91"/>
      <c r="L73" s="21"/>
      <c r="M73" s="22">
        <v>13</v>
      </c>
      <c r="N73" s="24"/>
      <c r="O73" s="23"/>
      <c r="Q73" s="22">
        <v>13</v>
      </c>
      <c r="R73" s="24"/>
      <c r="S73" s="68"/>
      <c r="U73" s="22">
        <v>13</v>
      </c>
      <c r="V73" s="24"/>
      <c r="W73" s="23"/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/>
      <c r="I74" s="22">
        <v>14</v>
      </c>
      <c r="J74" s="21"/>
      <c r="K74" s="91"/>
      <c r="L74" s="21"/>
      <c r="M74" s="22">
        <v>14</v>
      </c>
      <c r="N74" s="24"/>
      <c r="O74" s="23"/>
      <c r="Q74" s="22">
        <v>14</v>
      </c>
      <c r="R74" s="24"/>
      <c r="S74" s="68"/>
      <c r="U74" s="22">
        <v>14</v>
      </c>
      <c r="V74" s="24"/>
      <c r="W74" s="23"/>
      <c r="Y74" s="22">
        <v>1</v>
      </c>
      <c r="Z74" s="24"/>
      <c r="AA74" s="23"/>
    </row>
    <row r="75" s="1" customFormat="1" spans="7:27">
      <c r="G75" s="21"/>
      <c r="H75" s="21"/>
      <c r="I75" s="22">
        <v>15</v>
      </c>
      <c r="J75" s="21"/>
      <c r="K75" s="91"/>
      <c r="L75" s="21"/>
      <c r="M75" s="22">
        <v>15</v>
      </c>
      <c r="N75" s="24"/>
      <c r="O75" s="23"/>
      <c r="Q75" s="22">
        <v>15</v>
      </c>
      <c r="R75" s="24"/>
      <c r="S75" s="68"/>
      <c r="U75" s="22">
        <v>15</v>
      </c>
      <c r="V75" s="24"/>
      <c r="W75" s="23"/>
      <c r="Y75" s="22">
        <v>2</v>
      </c>
      <c r="Z75" s="24"/>
      <c r="AA75" s="23"/>
    </row>
    <row r="76" s="1" customFormat="1" spans="7:27">
      <c r="G76" s="21"/>
      <c r="H76" s="21"/>
      <c r="I76" s="22">
        <v>16</v>
      </c>
      <c r="J76" s="21"/>
      <c r="K76" s="91"/>
      <c r="L76" s="21"/>
      <c r="M76" s="22">
        <v>16</v>
      </c>
      <c r="N76" s="24"/>
      <c r="O76" s="23"/>
      <c r="Q76" s="22">
        <v>16</v>
      </c>
      <c r="R76" s="24"/>
      <c r="S76" s="23"/>
      <c r="U76" s="22">
        <v>16</v>
      </c>
      <c r="V76" s="24"/>
      <c r="W76" s="23"/>
      <c r="Y76" s="22">
        <v>3</v>
      </c>
      <c r="Z76" s="24"/>
      <c r="AA76" s="23"/>
    </row>
    <row r="77" s="1" customFormat="1" spans="7:27">
      <c r="G77" s="21"/>
      <c r="H77" s="21"/>
      <c r="I77" s="22">
        <v>17</v>
      </c>
      <c r="J77" s="21"/>
      <c r="K77" s="91"/>
      <c r="L77" s="21"/>
      <c r="M77" s="22">
        <v>17</v>
      </c>
      <c r="N77" s="24"/>
      <c r="O77" s="23"/>
      <c r="Q77" s="22">
        <v>17</v>
      </c>
      <c r="R77" s="24"/>
      <c r="S77" s="23"/>
      <c r="U77" s="22">
        <v>17</v>
      </c>
      <c r="V77" s="24"/>
      <c r="W77" s="23"/>
      <c r="Y77" s="22">
        <v>4</v>
      </c>
      <c r="Z77" s="24"/>
      <c r="AA77" s="23"/>
    </row>
    <row r="78" s="1" customFormat="1" spans="7:27">
      <c r="G78" s="21"/>
      <c r="H78" s="21"/>
      <c r="I78" s="22">
        <v>18</v>
      </c>
      <c r="J78" s="21"/>
      <c r="K78" s="91"/>
      <c r="L78" s="21"/>
      <c r="M78" s="22">
        <v>18</v>
      </c>
      <c r="N78" s="24"/>
      <c r="O78" s="23"/>
      <c r="Q78" s="22">
        <v>18</v>
      </c>
      <c r="R78" s="24"/>
      <c r="S78" s="23"/>
      <c r="U78" s="22">
        <v>18</v>
      </c>
      <c r="V78" s="24"/>
      <c r="W78" s="23"/>
      <c r="Y78" s="22">
        <v>5</v>
      </c>
      <c r="Z78" s="24"/>
      <c r="AA78" s="23"/>
    </row>
    <row r="79" s="1" customFormat="1" spans="7:27">
      <c r="G79" s="21"/>
      <c r="H79" s="21"/>
      <c r="I79" s="22">
        <v>19</v>
      </c>
      <c r="J79" s="21"/>
      <c r="K79" s="91"/>
      <c r="L79" s="21"/>
      <c r="M79" s="22">
        <v>19</v>
      </c>
      <c r="N79" s="24"/>
      <c r="O79" s="23"/>
      <c r="Q79" s="22">
        <v>19</v>
      </c>
      <c r="R79" s="24"/>
      <c r="S79" s="23"/>
      <c r="U79" s="22">
        <v>19</v>
      </c>
      <c r="V79" s="24"/>
      <c r="W79" s="23"/>
      <c r="Y79" s="22">
        <v>6</v>
      </c>
      <c r="Z79" s="24"/>
      <c r="AA79" s="23"/>
    </row>
    <row r="80" s="1" customFormat="1" spans="7:27">
      <c r="G80" s="21"/>
      <c r="H80" s="21"/>
      <c r="I80" s="52">
        <v>20</v>
      </c>
      <c r="J80" s="74"/>
      <c r="K80" s="94"/>
      <c r="L80"/>
      <c r="M80" s="52">
        <v>20</v>
      </c>
      <c r="N80" s="53"/>
      <c r="O80" s="54"/>
      <c r="Q80" s="52">
        <v>20</v>
      </c>
      <c r="R80" s="53"/>
      <c r="S80" s="54"/>
      <c r="U80" s="52">
        <v>20</v>
      </c>
      <c r="V80" s="53"/>
      <c r="W80" s="54"/>
      <c r="Y80" s="22">
        <v>7</v>
      </c>
      <c r="Z80" s="24"/>
      <c r="AA80" s="23"/>
    </row>
    <row r="81" s="1" customFormat="1" spans="7:27">
      <c r="K81" s="95" t="str">
        <f>IF(COUNT(K61:K80)=0,"",AVERAGE(K61:K80))</f>
        <v/>
      </c>
      <c r="L81" s="95"/>
      <c r="M81" s="95"/>
      <c r="N81" s="95"/>
      <c r="O81" s="95" t="str">
        <f>IF(COUNT(O61:O80)=0,"",AVERAGE(O61:O80))</f>
        <v/>
      </c>
      <c r="P81" s="95"/>
      <c r="Q81" s="95"/>
      <c r="R81" s="95"/>
      <c r="S81" s="95" t="str">
        <f>IF(COUNT(S61:S80)=0,"",AVERAGE(S61:S80))</f>
        <v/>
      </c>
      <c r="T81" s="95"/>
      <c r="U81" s="95"/>
      <c r="V81" s="95"/>
      <c r="W81" s="95" t="str">
        <f>IF(COUNT(W61:W80)=0,"",AVERAGE(W61:W80))</f>
        <v/>
      </c>
      <c r="Y81" s="22">
        <v>8</v>
      </c>
      <c r="Z81" s="24"/>
      <c r="AA81" s="23"/>
    </row>
    <row r="82" s="1" customFormat="1" spans="7:27">
      <c r="Y82" s="22">
        <v>9</v>
      </c>
      <c r="Z82" s="24"/>
      <c r="AA82" s="23"/>
    </row>
    <row r="83" s="1" customFormat="1" spans="7:27">
      <c r="Y83" s="52">
        <v>10</v>
      </c>
      <c r="Z83" s="53"/>
      <c r="AA83" s="54"/>
    </row>
    <row r="84" s="1" customFormat="1" spans="7:27">
      <c r="AA84" t="str">
        <f>IF(COUNT(AA74:AA83)=0,"",AVERAGE(AA74:AA83))</f>
        <v/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/>
      <c r="K89" s="91"/>
      <c r="L89" s="21"/>
      <c r="M89" s="22">
        <v>1</v>
      </c>
      <c r="N89" s="24"/>
      <c r="O89" s="23"/>
      <c r="Q89" s="22">
        <v>1</v>
      </c>
      <c r="R89" s="24"/>
      <c r="S89" s="23"/>
      <c r="U89" s="22">
        <v>1</v>
      </c>
      <c r="V89" s="24"/>
      <c r="W89" s="23"/>
      <c r="Y89" s="22">
        <v>1</v>
      </c>
      <c r="Z89" s="24"/>
      <c r="AA89" s="23"/>
    </row>
    <row r="90" s="1" customFormat="1" spans="7:27">
      <c r="G90" s="21"/>
      <c r="H90" s="21"/>
      <c r="I90" s="22">
        <v>2</v>
      </c>
      <c r="J90" s="21"/>
      <c r="K90" s="91"/>
      <c r="L90" s="21"/>
      <c r="M90" s="22">
        <v>2</v>
      </c>
      <c r="N90" s="24"/>
      <c r="O90" s="23"/>
      <c r="Q90" s="22">
        <v>2</v>
      </c>
      <c r="R90" s="24"/>
      <c r="S90" s="23"/>
      <c r="U90" s="22">
        <v>2</v>
      </c>
      <c r="V90" s="24"/>
      <c r="W90" s="23"/>
      <c r="Y90" s="22">
        <v>2</v>
      </c>
      <c r="Z90" s="24"/>
      <c r="AA90" s="23"/>
    </row>
    <row r="91" s="1" customFormat="1" spans="7:27">
      <c r="G91" s="21"/>
      <c r="H91" s="21"/>
      <c r="I91" s="22">
        <v>3</v>
      </c>
      <c r="J91" s="21"/>
      <c r="K91" s="91"/>
      <c r="L91" s="21"/>
      <c r="M91" s="22">
        <v>3</v>
      </c>
      <c r="N91" s="24"/>
      <c r="O91" s="23"/>
      <c r="Q91" s="22">
        <v>3</v>
      </c>
      <c r="R91" s="24"/>
      <c r="S91" s="23"/>
      <c r="U91" s="22">
        <v>3</v>
      </c>
      <c r="V91" s="24"/>
      <c r="W91" s="23"/>
      <c r="Y91" s="22">
        <v>3</v>
      </c>
      <c r="Z91" s="24"/>
      <c r="AA91" s="23"/>
    </row>
    <row r="92" s="1" customFormat="1" spans="7:27">
      <c r="G92" s="21"/>
      <c r="H92" s="21"/>
      <c r="I92" s="22">
        <v>4</v>
      </c>
      <c r="J92" s="21"/>
      <c r="K92" s="91"/>
      <c r="L92" s="21"/>
      <c r="M92" s="22">
        <v>4</v>
      </c>
      <c r="N92" s="24"/>
      <c r="O92" s="23"/>
      <c r="Q92" s="22">
        <v>4</v>
      </c>
      <c r="R92" s="24"/>
      <c r="S92" s="23"/>
      <c r="U92" s="22">
        <v>4</v>
      </c>
      <c r="V92" s="24"/>
      <c r="W92" s="23"/>
      <c r="Y92" s="22">
        <v>4</v>
      </c>
      <c r="Z92" s="24"/>
      <c r="AA92" s="23"/>
    </row>
    <row r="93" s="1" customFormat="1" spans="7:27">
      <c r="G93" s="21"/>
      <c r="H93" s="21"/>
      <c r="I93" s="22">
        <v>5</v>
      </c>
      <c r="J93" s="21"/>
      <c r="K93" s="91"/>
      <c r="L93" s="21"/>
      <c r="M93" s="22">
        <v>5</v>
      </c>
      <c r="N93" s="24"/>
      <c r="O93" s="23"/>
      <c r="Q93" s="22">
        <v>5</v>
      </c>
      <c r="R93" s="24"/>
      <c r="S93" s="23"/>
      <c r="U93" s="22">
        <v>5</v>
      </c>
      <c r="V93" s="24"/>
      <c r="W93" s="23"/>
      <c r="Y93" s="22">
        <v>5</v>
      </c>
      <c r="Z93" s="24"/>
      <c r="AA93" s="23"/>
    </row>
    <row r="94" s="1" customFormat="1" spans="7:27">
      <c r="G94" s="21"/>
      <c r="H94" s="21"/>
      <c r="I94" s="22">
        <v>6</v>
      </c>
      <c r="J94" s="21"/>
      <c r="K94" s="91"/>
      <c r="L94" s="21"/>
      <c r="M94" s="22">
        <v>6</v>
      </c>
      <c r="N94" s="24"/>
      <c r="O94" s="23"/>
      <c r="Q94" s="22">
        <v>6</v>
      </c>
      <c r="R94" s="24"/>
      <c r="S94" s="23"/>
      <c r="U94" s="22">
        <v>6</v>
      </c>
      <c r="V94" s="24"/>
      <c r="W94" s="23"/>
      <c r="Y94" s="22">
        <v>6</v>
      </c>
      <c r="Z94" s="24"/>
      <c r="AA94" s="23"/>
    </row>
    <row r="95" s="1" customFormat="1" spans="7:27">
      <c r="G95" s="21"/>
      <c r="H95" s="21"/>
      <c r="I95" s="22">
        <v>7</v>
      </c>
      <c r="J95" s="21"/>
      <c r="K95" s="91"/>
      <c r="L95" s="21"/>
      <c r="M95" s="22">
        <v>7</v>
      </c>
      <c r="N95" s="24"/>
      <c r="O95" s="23"/>
      <c r="Q95" s="22">
        <v>7</v>
      </c>
      <c r="R95" s="24"/>
      <c r="S95" s="23"/>
      <c r="U95" s="22">
        <v>7</v>
      </c>
      <c r="V95" s="24"/>
      <c r="W95" s="23"/>
      <c r="Y95" s="22">
        <v>7</v>
      </c>
      <c r="Z95" s="24"/>
      <c r="AA95" s="23"/>
    </row>
    <row r="96" s="1" customFormat="1" spans="7:27">
      <c r="G96" s="21"/>
      <c r="H96" s="21"/>
      <c r="I96" s="22">
        <v>8</v>
      </c>
      <c r="J96" s="21"/>
      <c r="K96" s="91"/>
      <c r="L96" s="21"/>
      <c r="M96" s="22">
        <v>8</v>
      </c>
      <c r="N96" s="24"/>
      <c r="O96" s="23"/>
      <c r="Q96" s="22">
        <v>8</v>
      </c>
      <c r="R96" s="24"/>
      <c r="S96" s="23"/>
      <c r="U96" s="22">
        <v>8</v>
      </c>
      <c r="V96" s="24"/>
      <c r="W96" s="23"/>
      <c r="Y96" s="22">
        <v>8</v>
      </c>
      <c r="Z96" s="24"/>
      <c r="AA96" s="23"/>
    </row>
    <row r="97" s="1" customFormat="1" spans="7:27">
      <c r="G97" s="21"/>
      <c r="H97" s="21"/>
      <c r="I97" s="22">
        <v>9</v>
      </c>
      <c r="J97" s="21"/>
      <c r="K97" s="91"/>
      <c r="L97" s="21"/>
      <c r="M97" s="22">
        <v>9</v>
      </c>
      <c r="N97" s="24"/>
      <c r="O97" s="23"/>
      <c r="Q97" s="22">
        <v>9</v>
      </c>
      <c r="R97" s="24"/>
      <c r="S97" s="23"/>
      <c r="U97" s="22">
        <v>9</v>
      </c>
      <c r="V97" s="24"/>
      <c r="W97" s="23"/>
      <c r="Y97" s="22">
        <v>9</v>
      </c>
      <c r="Z97" s="24"/>
      <c r="AA97" s="23"/>
    </row>
    <row r="98" s="1" customFormat="1" spans="7:27">
      <c r="G98" s="21"/>
      <c r="H98" s="21"/>
      <c r="I98" s="22">
        <v>10</v>
      </c>
      <c r="J98" s="21"/>
      <c r="K98" s="91"/>
      <c r="L98" s="21"/>
      <c r="M98" s="22">
        <v>10</v>
      </c>
      <c r="N98" s="24"/>
      <c r="O98" s="23"/>
      <c r="Q98" s="22">
        <v>10</v>
      </c>
      <c r="R98" s="24"/>
      <c r="S98" s="23"/>
      <c r="U98" s="22">
        <v>10</v>
      </c>
      <c r="V98" s="24"/>
      <c r="W98" s="23"/>
      <c r="Y98" s="52">
        <v>10</v>
      </c>
      <c r="Z98" s="53"/>
      <c r="AA98" s="54"/>
    </row>
    <row r="99" s="1" customFormat="1" spans="7:27">
      <c r="G99" s="21"/>
      <c r="H99" s="21"/>
      <c r="I99" s="22">
        <v>11</v>
      </c>
      <c r="J99" s="21"/>
      <c r="K99" s="91"/>
      <c r="L99" s="21"/>
      <c r="M99" s="22">
        <v>11</v>
      </c>
      <c r="N99" s="24"/>
      <c r="O99" s="23"/>
      <c r="Q99" s="22">
        <v>11</v>
      </c>
      <c r="R99" s="24"/>
      <c r="S99" s="23"/>
      <c r="U99" s="22">
        <v>11</v>
      </c>
      <c r="V99" s="24"/>
      <c r="W99" s="23"/>
      <c r="AA99" t="str">
        <f>IF(COUNT(AA89:AA98)=0,"",AVERAGE(AA89:AA98))</f>
        <v/>
      </c>
    </row>
    <row r="100" s="1" customFormat="1" spans="7:27">
      <c r="G100" s="21"/>
      <c r="H100" s="21"/>
      <c r="I100" s="22">
        <v>12</v>
      </c>
      <c r="J100" s="21"/>
      <c r="K100" s="91"/>
      <c r="L100" s="21"/>
      <c r="M100" s="22">
        <v>12</v>
      </c>
      <c r="N100" s="24"/>
      <c r="O100" s="23"/>
      <c r="Q100" s="22">
        <v>12</v>
      </c>
      <c r="R100" s="24"/>
      <c r="S100" s="23"/>
      <c r="U100" s="22">
        <v>12</v>
      </c>
      <c r="V100" s="24"/>
      <c r="W100" s="23"/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/>
      <c r="K101" s="91"/>
      <c r="L101" s="21"/>
      <c r="M101" s="22">
        <v>13</v>
      </c>
      <c r="N101" s="24"/>
      <c r="O101" s="23"/>
      <c r="Q101" s="22">
        <v>13</v>
      </c>
      <c r="R101" s="24"/>
      <c r="S101" s="23"/>
      <c r="U101" s="22">
        <v>13</v>
      </c>
      <c r="V101" s="24"/>
      <c r="W101" s="23"/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/>
      <c r="I102" s="22">
        <v>14</v>
      </c>
      <c r="J102" s="21"/>
      <c r="K102" s="91"/>
      <c r="L102" s="21"/>
      <c r="M102" s="22">
        <v>14</v>
      </c>
      <c r="N102" s="24"/>
      <c r="O102" s="23"/>
      <c r="Q102" s="22">
        <v>14</v>
      </c>
      <c r="R102" s="24"/>
      <c r="S102" s="23"/>
      <c r="U102" s="22">
        <v>14</v>
      </c>
      <c r="V102" s="24"/>
      <c r="W102" s="23"/>
      <c r="Y102" s="22">
        <v>1</v>
      </c>
      <c r="Z102" s="24"/>
      <c r="AA102" s="23"/>
    </row>
    <row r="103" s="1" customFormat="1" spans="7:27">
      <c r="G103" s="21"/>
      <c r="H103" s="21"/>
      <c r="I103" s="22">
        <v>15</v>
      </c>
      <c r="J103" s="21"/>
      <c r="K103" s="91"/>
      <c r="L103" s="21"/>
      <c r="M103" s="22">
        <v>15</v>
      </c>
      <c r="N103" s="24"/>
      <c r="O103" s="23"/>
      <c r="Q103" s="22">
        <v>15</v>
      </c>
      <c r="R103" s="24"/>
      <c r="S103" s="23"/>
      <c r="U103" s="22">
        <v>15</v>
      </c>
      <c r="V103" s="24"/>
      <c r="W103" s="23"/>
      <c r="Y103" s="22">
        <v>2</v>
      </c>
      <c r="Z103" s="24"/>
      <c r="AA103" s="23"/>
    </row>
    <row r="104" s="1" customFormat="1" spans="7:27">
      <c r="G104" s="21"/>
      <c r="H104" s="21"/>
      <c r="I104" s="22">
        <v>16</v>
      </c>
      <c r="J104" s="21"/>
      <c r="K104" s="91"/>
      <c r="L104" s="21"/>
      <c r="M104" s="22">
        <v>16</v>
      </c>
      <c r="N104" s="24"/>
      <c r="O104" s="23"/>
      <c r="Q104" s="22">
        <v>16</v>
      </c>
      <c r="R104" s="24"/>
      <c r="S104" s="23"/>
      <c r="U104" s="22">
        <v>16</v>
      </c>
      <c r="V104" s="24"/>
      <c r="W104" s="23"/>
      <c r="Y104" s="22">
        <v>3</v>
      </c>
      <c r="Z104" s="24"/>
      <c r="AA104" s="23"/>
    </row>
    <row r="105" s="1" customFormat="1" spans="7:27">
      <c r="G105" s="21"/>
      <c r="H105" s="21"/>
      <c r="I105" s="22">
        <v>17</v>
      </c>
      <c r="J105" s="21"/>
      <c r="K105" s="91"/>
      <c r="L105" s="21"/>
      <c r="M105" s="22">
        <v>17</v>
      </c>
      <c r="N105" s="24"/>
      <c r="O105" s="23"/>
      <c r="Q105" s="22">
        <v>17</v>
      </c>
      <c r="R105" s="24"/>
      <c r="S105" s="23"/>
      <c r="U105" s="22">
        <v>17</v>
      </c>
      <c r="V105" s="24"/>
      <c r="W105" s="23"/>
      <c r="Y105" s="22">
        <v>4</v>
      </c>
      <c r="Z105" s="24"/>
      <c r="AA105" s="23"/>
    </row>
    <row r="106" s="1" customFormat="1" spans="7:27">
      <c r="G106" s="21"/>
      <c r="H106" s="21"/>
      <c r="I106" s="22">
        <v>18</v>
      </c>
      <c r="J106" s="21"/>
      <c r="K106" s="91"/>
      <c r="L106" s="21"/>
      <c r="M106" s="22">
        <v>18</v>
      </c>
      <c r="N106" s="24"/>
      <c r="O106" s="23"/>
      <c r="Q106" s="22">
        <v>18</v>
      </c>
      <c r="R106" s="24"/>
      <c r="S106" s="23"/>
      <c r="U106" s="22">
        <v>18</v>
      </c>
      <c r="V106" s="24"/>
      <c r="W106" s="23"/>
      <c r="Y106" s="22">
        <v>5</v>
      </c>
      <c r="Z106" s="24"/>
      <c r="AA106" s="23"/>
    </row>
    <row r="107" s="1" customFormat="1" spans="7:27">
      <c r="G107" s="21"/>
      <c r="H107" s="21"/>
      <c r="I107" s="22">
        <v>19</v>
      </c>
      <c r="J107" s="21"/>
      <c r="K107" s="91"/>
      <c r="L107" s="21"/>
      <c r="M107" s="22">
        <v>19</v>
      </c>
      <c r="N107" s="24"/>
      <c r="O107" s="23"/>
      <c r="Q107" s="22">
        <v>19</v>
      </c>
      <c r="R107" s="24"/>
      <c r="S107" s="23"/>
      <c r="U107" s="22">
        <v>19</v>
      </c>
      <c r="V107" s="24"/>
      <c r="W107" s="23"/>
      <c r="Y107" s="22">
        <v>6</v>
      </c>
      <c r="Z107" s="24"/>
      <c r="AA107" s="23"/>
    </row>
    <row r="108" s="1" customFormat="1" spans="7:27">
      <c r="G108" s="21"/>
      <c r="H108" s="21"/>
      <c r="I108" s="52">
        <v>20</v>
      </c>
      <c r="J108" s="74"/>
      <c r="K108" s="94"/>
      <c r="L108"/>
      <c r="M108" s="52">
        <v>20</v>
      </c>
      <c r="N108" s="53"/>
      <c r="O108" s="54"/>
      <c r="Q108" s="52">
        <v>20</v>
      </c>
      <c r="R108" s="53"/>
      <c r="S108" s="54"/>
      <c r="U108" s="52">
        <v>20</v>
      </c>
      <c r="V108" s="53"/>
      <c r="W108" s="54"/>
      <c r="Y108" s="22">
        <v>7</v>
      </c>
      <c r="Z108" s="24"/>
      <c r="AA108" s="23"/>
    </row>
    <row r="109" s="1" customFormat="1" spans="7:27">
      <c r="K109" s="95" t="str">
        <f>IF(COUNT(K89:K108)=0,"",AVERAGE(K89:K108))</f>
        <v/>
      </c>
      <c r="L109" s="95"/>
      <c r="M109" s="95"/>
      <c r="N109" s="95"/>
      <c r="O109" s="95" t="str">
        <f>IF(COUNT(O89:O108)=0,"",AVERAGE(O89:O108))</f>
        <v/>
      </c>
      <c r="P109" s="95"/>
      <c r="Q109" s="95"/>
      <c r="R109" s="95"/>
      <c r="S109" s="95" t="str">
        <f>IF(COUNT(S89:S108)=0,"",AVERAGE(S89:S108))</f>
        <v/>
      </c>
      <c r="T109" s="95"/>
      <c r="U109" s="95"/>
      <c r="V109" s="95"/>
      <c r="W109" s="95" t="str">
        <f>IF(COUNT(W89:W108)=0,"",AVERAGE(W89:W108))</f>
        <v/>
      </c>
      <c r="Y109" s="22">
        <v>8</v>
      </c>
      <c r="Z109" s="24"/>
      <c r="AA109" s="23"/>
    </row>
    <row r="110" s="1" customFormat="1" spans="7:27">
      <c r="Y110" s="22">
        <v>9</v>
      </c>
      <c r="Z110" s="24"/>
      <c r="AA110" s="23"/>
    </row>
    <row r="111" s="1" customFormat="1" spans="7:27">
      <c r="Y111" s="52">
        <v>10</v>
      </c>
      <c r="Z111" s="53"/>
      <c r="AA111" s="54"/>
    </row>
    <row r="112" s="1" customFormat="1" spans="7:27">
      <c r="AA112" t="str">
        <f>IF(COUNT(AA102:AA111)=0,"",AVERAGE(AA102:AA111))</f>
        <v/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/>
      <c r="L117" s="21"/>
      <c r="M117" s="22">
        <v>1</v>
      </c>
      <c r="N117" s="24"/>
      <c r="O117" s="23"/>
      <c r="Q117" s="22">
        <v>1</v>
      </c>
      <c r="R117" s="24"/>
      <c r="S117" s="23"/>
      <c r="U117" s="22">
        <v>1</v>
      </c>
      <c r="V117" s="24"/>
      <c r="W117" s="23"/>
      <c r="Y117" s="22">
        <v>1</v>
      </c>
      <c r="Z117" s="24"/>
      <c r="AA117" s="23"/>
    </row>
    <row r="118" s="1" customFormat="1" spans="7:27">
      <c r="G118" s="21"/>
      <c r="H118" s="21"/>
      <c r="I118" s="22">
        <v>2</v>
      </c>
      <c r="J118" s="21"/>
      <c r="K118" s="91"/>
      <c r="L118" s="21"/>
      <c r="M118" s="22">
        <v>2</v>
      </c>
      <c r="N118" s="24"/>
      <c r="O118" s="23"/>
      <c r="Q118" s="22">
        <v>2</v>
      </c>
      <c r="R118" s="24"/>
      <c r="S118" s="23"/>
      <c r="U118" s="22">
        <v>2</v>
      </c>
      <c r="V118" s="24"/>
      <c r="W118" s="23"/>
      <c r="Y118" s="22">
        <v>2</v>
      </c>
      <c r="Z118" s="24"/>
      <c r="AA118" s="23"/>
    </row>
    <row r="119" s="1" customFormat="1" spans="7:27">
      <c r="G119" s="21"/>
      <c r="H119" s="21"/>
      <c r="I119" s="22">
        <v>3</v>
      </c>
      <c r="J119" s="21"/>
      <c r="K119" s="91"/>
      <c r="L119" s="21"/>
      <c r="M119" s="22">
        <v>3</v>
      </c>
      <c r="N119" s="24"/>
      <c r="O119" s="23"/>
      <c r="Q119" s="22">
        <v>3</v>
      </c>
      <c r="R119" s="24"/>
      <c r="S119" s="23"/>
      <c r="U119" s="22">
        <v>3</v>
      </c>
      <c r="V119" s="24"/>
      <c r="W119" s="23"/>
      <c r="Y119" s="22">
        <v>3</v>
      </c>
      <c r="Z119" s="24"/>
      <c r="AA119" s="23"/>
    </row>
    <row r="120" s="1" customFormat="1" spans="7:27">
      <c r="G120" s="21"/>
      <c r="H120" s="21"/>
      <c r="I120" s="22">
        <v>4</v>
      </c>
      <c r="J120" s="21"/>
      <c r="K120" s="91"/>
      <c r="L120" s="21"/>
      <c r="M120" s="22">
        <v>4</v>
      </c>
      <c r="N120" s="24"/>
      <c r="O120" s="23"/>
      <c r="Q120" s="22">
        <v>4</v>
      </c>
      <c r="R120" s="24"/>
      <c r="S120" s="23"/>
      <c r="U120" s="22">
        <v>4</v>
      </c>
      <c r="V120" s="24"/>
      <c r="W120" s="23"/>
      <c r="Y120" s="22">
        <v>4</v>
      </c>
      <c r="Z120" s="24"/>
      <c r="AA120" s="23"/>
    </row>
    <row r="121" s="1" customFormat="1" spans="7:27">
      <c r="G121" s="21"/>
      <c r="H121" s="21"/>
      <c r="I121" s="22">
        <v>5</v>
      </c>
      <c r="J121" s="21"/>
      <c r="K121" s="91"/>
      <c r="L121" s="21"/>
      <c r="M121" s="22">
        <v>5</v>
      </c>
      <c r="N121" s="24"/>
      <c r="O121" s="23"/>
      <c r="Q121" s="22">
        <v>5</v>
      </c>
      <c r="R121" s="24"/>
      <c r="S121" s="23"/>
      <c r="U121" s="22">
        <v>5</v>
      </c>
      <c r="V121" s="24"/>
      <c r="W121" s="23"/>
      <c r="Y121" s="22">
        <v>5</v>
      </c>
      <c r="Z121" s="24"/>
      <c r="AA121" s="23"/>
    </row>
    <row r="122" s="1" customFormat="1" spans="7:27">
      <c r="G122" s="21"/>
      <c r="H122" s="21"/>
      <c r="I122" s="22">
        <v>6</v>
      </c>
      <c r="J122" s="21"/>
      <c r="K122" s="91"/>
      <c r="L122" s="21"/>
      <c r="M122" s="22">
        <v>6</v>
      </c>
      <c r="N122" s="24"/>
      <c r="O122" s="23"/>
      <c r="Q122" s="22">
        <v>6</v>
      </c>
      <c r="R122" s="24"/>
      <c r="S122" s="23"/>
      <c r="U122" s="22">
        <v>6</v>
      </c>
      <c r="V122" s="24"/>
      <c r="W122" s="23"/>
      <c r="Y122" s="22">
        <v>6</v>
      </c>
      <c r="Z122" s="24"/>
      <c r="AA122" s="23"/>
    </row>
    <row r="123" s="1" customFormat="1" spans="7:27">
      <c r="G123" s="21"/>
      <c r="H123" s="21"/>
      <c r="I123" s="22">
        <v>7</v>
      </c>
      <c r="J123" s="21"/>
      <c r="K123" s="91"/>
      <c r="L123" s="21"/>
      <c r="M123" s="22">
        <v>7</v>
      </c>
      <c r="N123" s="24"/>
      <c r="O123" s="23"/>
      <c r="Q123" s="22">
        <v>7</v>
      </c>
      <c r="R123" s="24"/>
      <c r="S123" s="23"/>
      <c r="U123" s="22">
        <v>7</v>
      </c>
      <c r="V123" s="24"/>
      <c r="W123" s="23"/>
      <c r="Y123" s="22">
        <v>7</v>
      </c>
      <c r="Z123" s="24"/>
      <c r="AA123" s="23"/>
    </row>
    <row r="124" s="1" customFormat="1" spans="7:27">
      <c r="G124" s="21"/>
      <c r="H124" s="21"/>
      <c r="I124" s="22">
        <v>8</v>
      </c>
      <c r="J124" s="21"/>
      <c r="K124" s="91"/>
      <c r="L124" s="21"/>
      <c r="M124" s="22">
        <v>8</v>
      </c>
      <c r="N124" s="24"/>
      <c r="O124" s="23"/>
      <c r="Q124" s="22">
        <v>8</v>
      </c>
      <c r="R124" s="24"/>
      <c r="S124" s="23"/>
      <c r="U124" s="22">
        <v>8</v>
      </c>
      <c r="V124" s="24"/>
      <c r="W124" s="23"/>
      <c r="Y124" s="22">
        <v>8</v>
      </c>
      <c r="Z124" s="24"/>
      <c r="AA124" s="23"/>
    </row>
    <row r="125" s="1" customFormat="1" spans="7:27">
      <c r="G125" s="21"/>
      <c r="H125" s="21"/>
      <c r="I125" s="22">
        <v>9</v>
      </c>
      <c r="J125" s="21"/>
      <c r="K125" s="91"/>
      <c r="L125" s="21"/>
      <c r="M125" s="22">
        <v>9</v>
      </c>
      <c r="N125" s="24"/>
      <c r="O125" s="23"/>
      <c r="Q125" s="22">
        <v>9</v>
      </c>
      <c r="R125" s="24"/>
      <c r="S125" s="23"/>
      <c r="U125" s="22">
        <v>9</v>
      </c>
      <c r="V125" s="24"/>
      <c r="W125" s="23"/>
      <c r="Y125" s="22">
        <v>9</v>
      </c>
      <c r="Z125" s="24"/>
      <c r="AA125" s="23"/>
    </row>
    <row r="126" s="1" customFormat="1" spans="7:27">
      <c r="G126" s="21"/>
      <c r="H126" s="21"/>
      <c r="I126" s="22">
        <v>10</v>
      </c>
      <c r="J126" s="21"/>
      <c r="K126" s="91"/>
      <c r="L126" s="21"/>
      <c r="M126" s="22">
        <v>10</v>
      </c>
      <c r="N126" s="24"/>
      <c r="O126" s="23"/>
      <c r="Q126" s="22">
        <v>10</v>
      </c>
      <c r="R126" s="24"/>
      <c r="S126" s="23"/>
      <c r="U126" s="22">
        <v>10</v>
      </c>
      <c r="V126" s="24"/>
      <c r="W126" s="23"/>
      <c r="Y126" s="52">
        <v>10</v>
      </c>
      <c r="Z126" s="53"/>
      <c r="AA126" s="54"/>
    </row>
    <row r="127" s="1" customFormat="1" spans="7:27">
      <c r="G127" s="21"/>
      <c r="H127" s="21"/>
      <c r="I127" s="22">
        <v>11</v>
      </c>
      <c r="J127" s="21"/>
      <c r="K127" s="91"/>
      <c r="L127" s="21"/>
      <c r="M127" s="22">
        <v>11</v>
      </c>
      <c r="N127" s="24"/>
      <c r="O127" s="23"/>
      <c r="Q127" s="22">
        <v>11</v>
      </c>
      <c r="R127" s="24"/>
      <c r="S127" s="23"/>
      <c r="U127" s="22">
        <v>11</v>
      </c>
      <c r="V127" s="24"/>
      <c r="W127" s="23"/>
      <c r="AA127" t="str">
        <f>IF(COUNT(AA117:AA126)=0,"",AVERAGE(AA117:AA126))</f>
        <v/>
      </c>
    </row>
    <row r="128" s="1" customFormat="1" spans="7:27">
      <c r="G128" s="21"/>
      <c r="H128" s="21"/>
      <c r="I128" s="22">
        <v>12</v>
      </c>
      <c r="J128" s="21"/>
      <c r="K128" s="91"/>
      <c r="L128" s="21"/>
      <c r="M128" s="22">
        <v>12</v>
      </c>
      <c r="N128" s="24"/>
      <c r="O128" s="23"/>
      <c r="Q128" s="22">
        <v>12</v>
      </c>
      <c r="R128" s="24"/>
      <c r="S128" s="23"/>
      <c r="U128" s="22">
        <v>12</v>
      </c>
      <c r="V128" s="24"/>
      <c r="W128" s="23"/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/>
      <c r="L129" s="21"/>
      <c r="M129" s="22">
        <v>13</v>
      </c>
      <c r="N129" s="24"/>
      <c r="O129" s="23"/>
      <c r="Q129" s="22">
        <v>13</v>
      </c>
      <c r="R129" s="24"/>
      <c r="S129" s="23"/>
      <c r="U129" s="22">
        <v>13</v>
      </c>
      <c r="V129" s="24"/>
      <c r="W129" s="23"/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/>
      <c r="L130" s="21"/>
      <c r="M130" s="22">
        <v>14</v>
      </c>
      <c r="N130" s="24"/>
      <c r="O130" s="23"/>
      <c r="Q130" s="22">
        <v>14</v>
      </c>
      <c r="R130" s="24"/>
      <c r="S130" s="23"/>
      <c r="U130" s="22">
        <v>14</v>
      </c>
      <c r="V130" s="24"/>
      <c r="W130" s="23"/>
      <c r="Y130" s="22">
        <v>1</v>
      </c>
      <c r="Z130" s="24"/>
      <c r="AA130" s="23"/>
    </row>
    <row r="131" s="1" customFormat="1" spans="7:27">
      <c r="G131" s="21"/>
      <c r="H131" s="21"/>
      <c r="I131" s="22">
        <v>15</v>
      </c>
      <c r="J131" s="21"/>
      <c r="K131" s="91"/>
      <c r="L131" s="21"/>
      <c r="M131" s="22">
        <v>15</v>
      </c>
      <c r="N131" s="24"/>
      <c r="O131" s="23"/>
      <c r="Q131" s="22">
        <v>15</v>
      </c>
      <c r="R131" s="24"/>
      <c r="S131" s="23"/>
      <c r="U131" s="22">
        <v>15</v>
      </c>
      <c r="V131" s="24"/>
      <c r="W131" s="23"/>
      <c r="Y131" s="22">
        <v>2</v>
      </c>
      <c r="Z131" s="24"/>
      <c r="AA131" s="23"/>
    </row>
    <row r="132" s="1" customFormat="1" spans="7:27">
      <c r="G132" s="21"/>
      <c r="H132" s="21"/>
      <c r="I132" s="22">
        <v>16</v>
      </c>
      <c r="J132" s="21"/>
      <c r="K132" s="91"/>
      <c r="L132" s="21"/>
      <c r="M132" s="22">
        <v>16</v>
      </c>
      <c r="N132" s="24"/>
      <c r="O132" s="23"/>
      <c r="Q132" s="22">
        <v>16</v>
      </c>
      <c r="R132" s="24"/>
      <c r="S132" s="23"/>
      <c r="U132" s="22">
        <v>16</v>
      </c>
      <c r="V132" s="24"/>
      <c r="W132" s="23"/>
      <c r="Y132" s="22">
        <v>3</v>
      </c>
      <c r="Z132" s="24"/>
      <c r="AA132" s="23"/>
    </row>
    <row r="133" s="1" customFormat="1" spans="7:27">
      <c r="G133" s="21"/>
      <c r="H133" s="21"/>
      <c r="I133" s="22">
        <v>17</v>
      </c>
      <c r="J133" s="21"/>
      <c r="K133" s="91"/>
      <c r="L133" s="21"/>
      <c r="M133" s="22">
        <v>17</v>
      </c>
      <c r="N133" s="24"/>
      <c r="O133" s="23"/>
      <c r="Q133" s="22">
        <v>17</v>
      </c>
      <c r="R133" s="24"/>
      <c r="S133" s="23"/>
      <c r="U133" s="22">
        <v>17</v>
      </c>
      <c r="V133" s="24"/>
      <c r="W133" s="23"/>
      <c r="Y133" s="22">
        <v>4</v>
      </c>
      <c r="Z133" s="24"/>
      <c r="AA133" s="23"/>
    </row>
    <row r="134" s="1" customFormat="1" spans="7:27">
      <c r="G134" s="21"/>
      <c r="H134" s="21"/>
      <c r="I134" s="22">
        <v>18</v>
      </c>
      <c r="J134" s="21"/>
      <c r="K134" s="91"/>
      <c r="L134" s="21"/>
      <c r="M134" s="22">
        <v>18</v>
      </c>
      <c r="N134" s="24"/>
      <c r="O134" s="23"/>
      <c r="Q134" s="22">
        <v>18</v>
      </c>
      <c r="R134" s="24"/>
      <c r="S134" s="23"/>
      <c r="U134" s="22">
        <v>18</v>
      </c>
      <c r="V134" s="24"/>
      <c r="W134" s="23"/>
      <c r="Y134" s="22">
        <v>5</v>
      </c>
      <c r="Z134" s="24"/>
      <c r="AA134" s="23"/>
    </row>
    <row r="135" s="1" customFormat="1" spans="7:27">
      <c r="G135" s="21"/>
      <c r="H135" s="21"/>
      <c r="I135" s="22">
        <v>19</v>
      </c>
      <c r="J135" s="21"/>
      <c r="K135" s="91"/>
      <c r="L135" s="21"/>
      <c r="M135" s="22">
        <v>19</v>
      </c>
      <c r="N135" s="24"/>
      <c r="O135" s="23"/>
      <c r="Q135" s="22">
        <v>19</v>
      </c>
      <c r="R135" s="24"/>
      <c r="S135" s="23"/>
      <c r="U135" s="22">
        <v>19</v>
      </c>
      <c r="V135" s="24"/>
      <c r="W135" s="23"/>
      <c r="Y135" s="22">
        <v>6</v>
      </c>
      <c r="Z135" s="24"/>
      <c r="AA135" s="23"/>
    </row>
    <row r="136" s="1" customFormat="1" spans="7:27">
      <c r="G136" s="21"/>
      <c r="H136" s="21"/>
      <c r="I136" s="52">
        <v>20</v>
      </c>
      <c r="J136" s="74"/>
      <c r="K136" s="94"/>
      <c r="L136"/>
      <c r="M136" s="52">
        <v>20</v>
      </c>
      <c r="N136" s="53"/>
      <c r="O136" s="54"/>
      <c r="Q136" s="52">
        <v>20</v>
      </c>
      <c r="R136" s="53"/>
      <c r="S136" s="54"/>
      <c r="U136" s="52">
        <v>20</v>
      </c>
      <c r="V136" s="53"/>
      <c r="W136" s="54"/>
      <c r="Y136" s="22">
        <v>7</v>
      </c>
      <c r="Z136" s="24"/>
      <c r="AA136" s="23"/>
    </row>
    <row r="137" s="1" customFormat="1" spans="7:27">
      <c r="K137" s="95" t="str">
        <f>IF(COUNT(K117:K136)=0,"",AVERAGE(K117:K136))</f>
        <v/>
      </c>
      <c r="L137" s="95"/>
      <c r="M137" s="95"/>
      <c r="N137" s="95"/>
      <c r="O137" s="95" t="str">
        <f>IF(COUNT(O117:O136)=0,"",AVERAGE(O117:O136))</f>
        <v/>
      </c>
      <c r="P137" s="95"/>
      <c r="Q137" s="95"/>
      <c r="R137" s="95"/>
      <c r="S137" s="95" t="str">
        <f>IF(COUNT(S117:S136)=0,"",AVERAGE(S117:S136))</f>
        <v/>
      </c>
      <c r="T137" s="95"/>
      <c r="U137" s="95"/>
      <c r="V137" s="95"/>
      <c r="W137" s="95" t="str">
        <f>IF(COUNT(W117:W136)=0,"",AVERAGE(W117:W136))</f>
        <v/>
      </c>
      <c r="Y137" s="22">
        <v>8</v>
      </c>
      <c r="Z137" s="24"/>
      <c r="AA137" s="23"/>
    </row>
    <row r="138" s="1" customFormat="1" spans="7:27">
      <c r="Y138" s="22">
        <v>9</v>
      </c>
      <c r="Z138" s="24"/>
      <c r="AA138" s="23"/>
    </row>
    <row r="139" s="1" customFormat="1" spans="7:27">
      <c r="Y139" s="52">
        <v>10</v>
      </c>
      <c r="Z139" s="53"/>
      <c r="AA139" s="54"/>
    </row>
    <row r="140" s="1" customFormat="1" spans="7:27">
      <c r="AA140" t="str">
        <f>IF(COUNT(AA130:AA139)=0,"",AVERAGE(AA130:AA139))</f>
        <v/>
      </c>
    </row>
    <row r="143" spans="7:27">
      <c r="I143" s="7" t="str">
        <f>"POINT-Typ "&amp;$B$9</f>
        <v>POINT-Typ 40 mm SP silk</v>
      </c>
      <c r="J143" s="7"/>
      <c r="M143" s="1"/>
      <c r="N143" s="1"/>
      <c r="Q143" s="1"/>
      <c r="R143" s="1"/>
      <c r="U143" s="1"/>
      <c r="V143" s="1"/>
      <c r="Y143" s="1"/>
      <c r="Z143" s="1"/>
    </row>
    <row r="144" spans="7:27">
      <c r="I144" s="88" t="s">
        <v>44</v>
      </c>
      <c r="J144" s="89"/>
      <c r="K144" s="90"/>
      <c r="M144" s="88" t="s">
        <v>45</v>
      </c>
      <c r="N144" s="89"/>
      <c r="O144" s="90"/>
      <c r="Q144" s="88" t="s">
        <v>46</v>
      </c>
      <c r="R144" s="89"/>
      <c r="S144" s="90"/>
      <c r="U144" s="88" t="s">
        <v>47</v>
      </c>
      <c r="V144" s="89"/>
      <c r="W144" s="90"/>
      <c r="Y144" s="88" t="s">
        <v>48</v>
      </c>
      <c r="Z144" s="89"/>
      <c r="AA144" s="90"/>
    </row>
    <row r="145" ht="28.5" spans="9:27">
      <c r="I145" s="22" t="s">
        <v>51</v>
      </c>
      <c r="J145" s="21" t="s">
        <v>52</v>
      </c>
      <c r="K145" s="23" t="s">
        <v>53</v>
      </c>
      <c r="M145" s="22" t="s">
        <v>51</v>
      </c>
      <c r="N145" s="24" t="s">
        <v>52</v>
      </c>
      <c r="O145" s="23" t="s">
        <v>53</v>
      </c>
      <c r="Q145" s="22" t="s">
        <v>51</v>
      </c>
      <c r="R145" s="24" t="s">
        <v>52</v>
      </c>
      <c r="S145" s="23" t="s">
        <v>53</v>
      </c>
      <c r="U145" s="22" t="s">
        <v>51</v>
      </c>
      <c r="V145" s="24" t="s">
        <v>52</v>
      </c>
      <c r="W145" s="23" t="s">
        <v>53</v>
      </c>
      <c r="Y145" s="22" t="s">
        <v>51</v>
      </c>
      <c r="Z145" s="24" t="s">
        <v>52</v>
      </c>
      <c r="AA145" s="23" t="s">
        <v>53</v>
      </c>
    </row>
    <row r="146" spans="9:27">
      <c r="I146" s="22">
        <v>1</v>
      </c>
      <c r="J146" s="21"/>
      <c r="K146" s="91"/>
      <c r="L146" s="21"/>
      <c r="M146" s="22">
        <v>1</v>
      </c>
      <c r="N146" s="24"/>
      <c r="O146" s="23"/>
      <c r="Q146" s="22">
        <v>1</v>
      </c>
      <c r="R146" s="24"/>
      <c r="S146" s="23"/>
      <c r="U146" s="22">
        <v>1</v>
      </c>
      <c r="V146" s="24"/>
      <c r="W146" s="23"/>
      <c r="Y146" s="22">
        <v>1</v>
      </c>
      <c r="Z146" s="24"/>
      <c r="AA146" s="23"/>
    </row>
    <row r="147" spans="9:27">
      <c r="I147" s="22">
        <v>2</v>
      </c>
      <c r="J147" s="21"/>
      <c r="K147" s="91"/>
      <c r="L147" s="21"/>
      <c r="M147" s="22">
        <v>2</v>
      </c>
      <c r="N147" s="24"/>
      <c r="O147" s="23"/>
      <c r="Q147" s="22">
        <v>2</v>
      </c>
      <c r="R147" s="24"/>
      <c r="S147" s="23"/>
      <c r="U147" s="22">
        <v>2</v>
      </c>
      <c r="V147" s="24"/>
      <c r="W147" s="23"/>
      <c r="Y147" s="22">
        <v>2</v>
      </c>
      <c r="Z147" s="24"/>
      <c r="AA147" s="23"/>
    </row>
    <row r="148" spans="9:27">
      <c r="I148" s="22">
        <v>3</v>
      </c>
      <c r="J148" s="21"/>
      <c r="K148" s="91"/>
      <c r="L148" s="21"/>
      <c r="M148" s="22">
        <v>3</v>
      </c>
      <c r="N148" s="24"/>
      <c r="O148" s="23"/>
      <c r="Q148" s="22">
        <v>3</v>
      </c>
      <c r="R148" s="24"/>
      <c r="S148" s="23"/>
      <c r="U148" s="22">
        <v>3</v>
      </c>
      <c r="V148" s="24"/>
      <c r="W148" s="23"/>
      <c r="Y148" s="22">
        <v>3</v>
      </c>
      <c r="Z148" s="24"/>
      <c r="AA148" s="23"/>
    </row>
    <row r="149" spans="9:27">
      <c r="I149" s="22">
        <v>4</v>
      </c>
      <c r="J149" s="21"/>
      <c r="K149" s="91"/>
      <c r="L149" s="21"/>
      <c r="M149" s="22">
        <v>4</v>
      </c>
      <c r="N149" s="24"/>
      <c r="O149" s="23"/>
      <c r="Q149" s="22">
        <v>4</v>
      </c>
      <c r="R149" s="24"/>
      <c r="S149" s="23"/>
      <c r="U149" s="22">
        <v>4</v>
      </c>
      <c r="V149" s="24"/>
      <c r="W149" s="23"/>
      <c r="Y149" s="22">
        <v>4</v>
      </c>
      <c r="Z149" s="24"/>
      <c r="AA149" s="23"/>
    </row>
    <row r="150" spans="9:27">
      <c r="I150" s="22">
        <v>5</v>
      </c>
      <c r="J150" s="21"/>
      <c r="K150" s="91"/>
      <c r="L150" s="21"/>
      <c r="M150" s="22">
        <v>5</v>
      </c>
      <c r="N150" s="24"/>
      <c r="O150" s="23"/>
      <c r="Q150" s="22">
        <v>5</v>
      </c>
      <c r="R150" s="24"/>
      <c r="S150" s="23"/>
      <c r="U150" s="22">
        <v>5</v>
      </c>
      <c r="V150" s="24"/>
      <c r="W150" s="23"/>
      <c r="Y150" s="22">
        <v>5</v>
      </c>
      <c r="Z150" s="24"/>
      <c r="AA150" s="23"/>
    </row>
    <row r="151" spans="9:27">
      <c r="I151" s="22">
        <v>6</v>
      </c>
      <c r="J151" s="21"/>
      <c r="K151" s="91"/>
      <c r="L151" s="21"/>
      <c r="M151" s="22">
        <v>6</v>
      </c>
      <c r="N151" s="24"/>
      <c r="O151" s="23"/>
      <c r="Q151" s="22">
        <v>6</v>
      </c>
      <c r="R151" s="24"/>
      <c r="S151" s="23"/>
      <c r="U151" s="22">
        <v>6</v>
      </c>
      <c r="V151" s="24"/>
      <c r="W151" s="23"/>
      <c r="Y151" s="22">
        <v>6</v>
      </c>
      <c r="Z151" s="24"/>
      <c r="AA151" s="23"/>
    </row>
    <row r="152" spans="9:27">
      <c r="I152" s="22">
        <v>7</v>
      </c>
      <c r="J152" s="21"/>
      <c r="K152" s="91"/>
      <c r="L152" s="21"/>
      <c r="M152" s="22">
        <v>7</v>
      </c>
      <c r="N152" s="24"/>
      <c r="O152" s="23"/>
      <c r="Q152" s="22">
        <v>7</v>
      </c>
      <c r="R152" s="24"/>
      <c r="S152" s="23"/>
      <c r="U152" s="22">
        <v>7</v>
      </c>
      <c r="V152" s="24"/>
      <c r="W152" s="23"/>
      <c r="Y152" s="22">
        <v>7</v>
      </c>
      <c r="Z152" s="24"/>
      <c r="AA152" s="23"/>
    </row>
    <row r="153" spans="9:27">
      <c r="I153" s="22">
        <v>8</v>
      </c>
      <c r="J153" s="21"/>
      <c r="K153" s="91"/>
      <c r="L153" s="21"/>
      <c r="M153" s="22">
        <v>8</v>
      </c>
      <c r="N153" s="24"/>
      <c r="O153" s="23"/>
      <c r="Q153" s="22">
        <v>8</v>
      </c>
      <c r="R153" s="24"/>
      <c r="S153" s="23"/>
      <c r="U153" s="22">
        <v>8</v>
      </c>
      <c r="V153" s="24"/>
      <c r="W153" s="23"/>
      <c r="Y153" s="22">
        <v>8</v>
      </c>
      <c r="Z153" s="24"/>
      <c r="AA153" s="23"/>
    </row>
    <row r="154" spans="9:27">
      <c r="I154" s="22">
        <v>9</v>
      </c>
      <c r="J154" s="21"/>
      <c r="K154" s="91"/>
      <c r="L154" s="21"/>
      <c r="M154" s="22">
        <v>9</v>
      </c>
      <c r="N154" s="24"/>
      <c r="O154" s="23"/>
      <c r="Q154" s="22">
        <v>9</v>
      </c>
      <c r="R154" s="24"/>
      <c r="S154" s="23"/>
      <c r="U154" s="22">
        <v>9</v>
      </c>
      <c r="V154" s="24"/>
      <c r="W154" s="23"/>
      <c r="Y154" s="22">
        <v>9</v>
      </c>
      <c r="Z154" s="24"/>
      <c r="AA154" s="23"/>
    </row>
    <row r="155" spans="9:27">
      <c r="I155" s="22">
        <v>10</v>
      </c>
      <c r="J155" s="21"/>
      <c r="K155" s="91"/>
      <c r="L155" s="21"/>
      <c r="M155" s="22">
        <v>10</v>
      </c>
      <c r="N155" s="24"/>
      <c r="O155" s="23"/>
      <c r="Q155" s="22">
        <v>10</v>
      </c>
      <c r="R155" s="24"/>
      <c r="S155" s="23"/>
      <c r="U155" s="22">
        <v>10</v>
      </c>
      <c r="V155" s="24"/>
      <c r="W155" s="23"/>
      <c r="Y155" s="52">
        <v>10</v>
      </c>
      <c r="Z155" s="53"/>
      <c r="AA155" s="54"/>
    </row>
    <row r="156" spans="9:27">
      <c r="I156" s="22">
        <v>11</v>
      </c>
      <c r="J156" s="21"/>
      <c r="K156" s="91"/>
      <c r="L156" s="21"/>
      <c r="M156" s="22">
        <v>11</v>
      </c>
      <c r="N156" s="24"/>
      <c r="O156" s="23"/>
      <c r="Q156" s="22">
        <v>11</v>
      </c>
      <c r="R156" s="24"/>
      <c r="S156" s="23"/>
      <c r="U156" s="22">
        <v>11</v>
      </c>
      <c r="V156" s="24"/>
      <c r="W156" s="23"/>
      <c r="Y156" s="1"/>
      <c r="Z156" s="1"/>
      <c r="AA156" t="str">
        <f>IF(COUNT(AA146:AA155)=0,"",AVERAGE(AA146:AA155))</f>
        <v/>
      </c>
    </row>
    <row r="157" spans="9:27">
      <c r="I157" s="22">
        <v>12</v>
      </c>
      <c r="J157" s="21"/>
      <c r="K157" s="91"/>
      <c r="L157" s="21"/>
      <c r="M157" s="22">
        <v>12</v>
      </c>
      <c r="N157" s="24"/>
      <c r="O157" s="23"/>
      <c r="Q157" s="22">
        <v>12</v>
      </c>
      <c r="R157" s="24"/>
      <c r="S157" s="23"/>
      <c r="U157" s="22">
        <v>12</v>
      </c>
      <c r="V157" s="24"/>
      <c r="W157" s="23"/>
      <c r="Y157" s="88" t="s">
        <v>91</v>
      </c>
      <c r="Z157" s="92"/>
      <c r="AA157" s="93"/>
    </row>
    <row r="158" ht="28.5" spans="9:27">
      <c r="I158" s="22">
        <v>13</v>
      </c>
      <c r="J158" s="21"/>
      <c r="K158" s="91"/>
      <c r="L158" s="21"/>
      <c r="M158" s="22">
        <v>13</v>
      </c>
      <c r="N158" s="24"/>
      <c r="O158" s="23"/>
      <c r="Q158" s="22">
        <v>13</v>
      </c>
      <c r="R158" s="24"/>
      <c r="S158" s="23"/>
      <c r="U158" s="22">
        <v>13</v>
      </c>
      <c r="V158" s="24"/>
      <c r="W158" s="23"/>
      <c r="Y158" s="22" t="s">
        <v>51</v>
      </c>
      <c r="Z158" s="24" t="s">
        <v>52</v>
      </c>
      <c r="AA158" s="23" t="s">
        <v>53</v>
      </c>
    </row>
    <row r="159" spans="9:27">
      <c r="I159" s="22">
        <v>14</v>
      </c>
      <c r="J159" s="21"/>
      <c r="K159" s="91"/>
      <c r="L159" s="21"/>
      <c r="M159" s="22">
        <v>14</v>
      </c>
      <c r="N159" s="24"/>
      <c r="O159" s="23"/>
      <c r="Q159" s="22">
        <v>14</v>
      </c>
      <c r="R159" s="24"/>
      <c r="S159" s="23"/>
      <c r="U159" s="22">
        <v>14</v>
      </c>
      <c r="V159" s="24"/>
      <c r="W159" s="23"/>
      <c r="Y159" s="22">
        <v>1</v>
      </c>
      <c r="Z159" s="24"/>
      <c r="AA159" s="23"/>
    </row>
    <row r="160" spans="9:27">
      <c r="I160" s="22">
        <v>15</v>
      </c>
      <c r="J160" s="21"/>
      <c r="K160" s="91"/>
      <c r="L160" s="21"/>
      <c r="M160" s="22">
        <v>15</v>
      </c>
      <c r="N160" s="24"/>
      <c r="O160" s="23"/>
      <c r="Q160" s="22">
        <v>15</v>
      </c>
      <c r="R160" s="24"/>
      <c r="S160" s="23"/>
      <c r="U160" s="22">
        <v>15</v>
      </c>
      <c r="V160" s="24"/>
      <c r="W160" s="23"/>
      <c r="Y160" s="22">
        <v>2</v>
      </c>
      <c r="Z160" s="24"/>
      <c r="AA160" s="23"/>
    </row>
    <row r="161" spans="9:27">
      <c r="I161" s="22">
        <v>16</v>
      </c>
      <c r="J161" s="21"/>
      <c r="K161" s="91"/>
      <c r="L161" s="21"/>
      <c r="M161" s="22">
        <v>16</v>
      </c>
      <c r="N161" s="24"/>
      <c r="O161" s="23"/>
      <c r="Q161" s="22">
        <v>16</v>
      </c>
      <c r="R161" s="24"/>
      <c r="S161" s="23"/>
      <c r="U161" s="22">
        <v>16</v>
      </c>
      <c r="V161" s="24"/>
      <c r="W161" s="23"/>
      <c r="Y161" s="22">
        <v>3</v>
      </c>
      <c r="Z161" s="24"/>
      <c r="AA161" s="23"/>
    </row>
    <row r="162" spans="9:27">
      <c r="I162" s="22">
        <v>17</v>
      </c>
      <c r="J162" s="21"/>
      <c r="K162" s="91"/>
      <c r="L162" s="21"/>
      <c r="M162" s="22">
        <v>17</v>
      </c>
      <c r="N162" s="24"/>
      <c r="O162" s="23"/>
      <c r="Q162" s="22">
        <v>17</v>
      </c>
      <c r="R162" s="24"/>
      <c r="S162" s="23"/>
      <c r="U162" s="22">
        <v>17</v>
      </c>
      <c r="V162" s="24"/>
      <c r="W162" s="23"/>
      <c r="Y162" s="22">
        <v>4</v>
      </c>
      <c r="Z162" s="24"/>
      <c r="AA162" s="23"/>
    </row>
    <row r="163" spans="9:27">
      <c r="I163" s="22">
        <v>18</v>
      </c>
      <c r="J163" s="21"/>
      <c r="K163" s="91"/>
      <c r="L163" s="21"/>
      <c r="M163" s="22">
        <v>18</v>
      </c>
      <c r="N163" s="24"/>
      <c r="O163" s="23"/>
      <c r="Q163" s="22">
        <v>18</v>
      </c>
      <c r="R163" s="24"/>
      <c r="S163" s="23"/>
      <c r="U163" s="22">
        <v>18</v>
      </c>
      <c r="V163" s="24"/>
      <c r="W163" s="23"/>
      <c r="Y163" s="22">
        <v>5</v>
      </c>
      <c r="Z163" s="24"/>
      <c r="AA163" s="23"/>
    </row>
    <row r="164" spans="9:27">
      <c r="I164" s="22">
        <v>19</v>
      </c>
      <c r="J164" s="21"/>
      <c r="K164" s="91"/>
      <c r="L164" s="21"/>
      <c r="M164" s="22">
        <v>19</v>
      </c>
      <c r="N164" s="24"/>
      <c r="O164" s="23"/>
      <c r="Q164" s="22">
        <v>19</v>
      </c>
      <c r="R164" s="24"/>
      <c r="S164" s="23"/>
      <c r="U164" s="22">
        <v>19</v>
      </c>
      <c r="V164" s="24"/>
      <c r="W164" s="23"/>
      <c r="Y164" s="22">
        <v>6</v>
      </c>
      <c r="Z164" s="24"/>
      <c r="AA164" s="23"/>
    </row>
    <row r="165" spans="9:27">
      <c r="I165" s="52">
        <v>20</v>
      </c>
      <c r="J165" s="74"/>
      <c r="K165" s="94"/>
      <c r="L165"/>
      <c r="M165" s="52">
        <v>20</v>
      </c>
      <c r="N165" s="53"/>
      <c r="O165" s="54"/>
      <c r="Q165" s="52">
        <v>20</v>
      </c>
      <c r="R165" s="53"/>
      <c r="S165" s="54"/>
      <c r="U165" s="52">
        <v>20</v>
      </c>
      <c r="V165" s="53"/>
      <c r="W165" s="54"/>
      <c r="Y165" s="22">
        <v>7</v>
      </c>
      <c r="Z165" s="24"/>
      <c r="AA165" s="23"/>
    </row>
    <row r="166" spans="9:27">
      <c r="J166" s="1"/>
      <c r="K166" s="95" t="str">
        <f>IF(COUNT(K146:K165)=0,"",AVERAGE(K146:K165))</f>
        <v/>
      </c>
      <c r="L166" s="95"/>
      <c r="M166" s="95"/>
      <c r="N166" s="95"/>
      <c r="O166" s="95" t="str">
        <f>IF(COUNT(O146:O165)=0,"",AVERAGE(O146:O165))</f>
        <v/>
      </c>
      <c r="P166" s="95"/>
      <c r="Q166" s="95"/>
      <c r="R166" s="95"/>
      <c r="S166" s="95" t="str">
        <f>IF(COUNT(S146:S165)=0,"",AVERAGE(S146:S165))</f>
        <v/>
      </c>
      <c r="T166" s="95"/>
      <c r="U166" s="95"/>
      <c r="V166" s="95"/>
      <c r="W166" s="95" t="str">
        <f>IF(COUNT(W146:W165)=0,"",AVERAGE(W146:W165))</f>
        <v/>
      </c>
      <c r="Y166" s="22">
        <v>8</v>
      </c>
      <c r="Z166" s="24"/>
      <c r="AA166" s="23"/>
    </row>
    <row r="167" spans="9:27">
      <c r="J167" s="1"/>
      <c r="M167" s="1"/>
      <c r="N167" s="1"/>
      <c r="Q167" s="1"/>
      <c r="R167" s="1"/>
      <c r="U167" s="1"/>
      <c r="V167" s="1"/>
      <c r="Y167" s="22">
        <v>9</v>
      </c>
      <c r="Z167" s="24"/>
      <c r="AA167" s="23"/>
    </row>
    <row r="168" spans="9:27">
      <c r="J168" s="1"/>
      <c r="M168" s="1"/>
      <c r="N168" s="1"/>
      <c r="Q168" s="1"/>
      <c r="R168" s="1"/>
      <c r="U168" s="1"/>
      <c r="V168" s="1"/>
      <c r="Y168" s="52">
        <v>10</v>
      </c>
      <c r="Z168" s="53"/>
      <c r="AA168" s="54"/>
    </row>
  </sheetData>
  <conditionalFormatting sqref="K5:K24">
    <cfRule type="top10" dxfId="0" priority="76" percent="1" rank="1"/>
    <cfRule type="top10" dxfId="1" priority="75" percent="1" bottom="1" rank="1"/>
  </conditionalFormatting>
  <conditionalFormatting sqref="K33:K52">
    <cfRule type="top10" dxfId="0" priority="64" percent="1" rank="1"/>
    <cfRule type="top10" dxfId="2" priority="63" percent="1" bottom="1" rank="1"/>
  </conditionalFormatting>
  <conditionalFormatting sqref="K61:K80">
    <cfRule type="top10" dxfId="0" priority="56" percent="1" rank="1"/>
    <cfRule type="top10" dxfId="2" priority="55" percent="1" bottom="1" rank="1"/>
  </conditionalFormatting>
  <conditionalFormatting sqref="K89:K108">
    <cfRule type="top10" dxfId="0" priority="40" percent="1" rank="1"/>
    <cfRule type="top10" dxfId="2" priority="39" percent="1" bottom="1" rank="1"/>
  </conditionalFormatting>
  <conditionalFormatting sqref="K117:K136">
    <cfRule type="top10" dxfId="0" priority="28" percent="1" rank="1"/>
    <cfRule type="top10" dxfId="2" priority="27" percent="1" bottom="1" rank="1"/>
  </conditionalFormatting>
  <conditionalFormatting sqref="K146:K165">
    <cfRule type="top10" dxfId="0" priority="26" percent="1" rank="1"/>
    <cfRule type="top10" dxfId="2" priority="25" percent="1" bottom="1" rank="1"/>
  </conditionalFormatting>
  <conditionalFormatting sqref="O5:O24">
    <cfRule type="top10" dxfId="0" priority="74" percent="1" rank="1"/>
    <cfRule type="top10" dxfId="1" priority="73" percent="1" bottom="1" rank="1"/>
  </conditionalFormatting>
  <conditionalFormatting sqref="O33:O52">
    <cfRule type="top10" dxfId="0" priority="62" percent="1" rank="1"/>
    <cfRule type="top10" dxfId="2" priority="61" percent="1" bottom="1" rank="1"/>
  </conditionalFormatting>
  <conditionalFormatting sqref="O61:O80">
    <cfRule type="top10" dxfId="0" priority="54" percent="1" rank="1"/>
    <cfRule type="top10" dxfId="2" priority="53" percent="1" bottom="1" rank="1"/>
  </conditionalFormatting>
  <conditionalFormatting sqref="O89:O108">
    <cfRule type="top10" dxfId="0" priority="38" percent="1" rank="1"/>
    <cfRule type="top10" dxfId="2" priority="37" percent="1" bottom="1" rank="1"/>
  </conditionalFormatting>
  <conditionalFormatting sqref="O117:O136">
    <cfRule type="top10" dxfId="0" priority="10" percent="1" rank="1"/>
    <cfRule type="top10" dxfId="2" priority="9" percent="1" bottom="1" rank="1"/>
  </conditionalFormatting>
  <conditionalFormatting sqref="O146:O165">
    <cfRule type="top10" dxfId="0" priority="24" percent="1" rank="1"/>
    <cfRule type="top10" dxfId="2" priority="23" percent="1" bottom="1" rank="1"/>
  </conditionalFormatting>
  <conditionalFormatting sqref="S5:S24">
    <cfRule type="top10" dxfId="0" priority="72" percent="1" rank="1"/>
    <cfRule type="top10" dxfId="1" priority="71" percent="1" bottom="1" rank="1"/>
  </conditionalFormatting>
  <conditionalFormatting sqref="S33:S52">
    <cfRule type="top10" dxfId="0" priority="60" percent="1" rank="1"/>
    <cfRule type="top10" dxfId="2" priority="59" percent="1" bottom="1" rank="1"/>
  </conditionalFormatting>
  <conditionalFormatting sqref="S61:S80">
    <cfRule type="top10" dxfId="0" priority="12" percent="1" rank="1"/>
    <cfRule type="top10" dxfId="2" priority="11" percent="1" bottom="1" rank="1"/>
  </conditionalFormatting>
  <conditionalFormatting sqref="S68:S75">
    <cfRule type="top10" dxfId="0" priority="14" percent="1" rank="1"/>
    <cfRule type="top10" dxfId="2" priority="13" percent="1" bottom="1" rank="1"/>
  </conditionalFormatting>
  <conditionalFormatting sqref="S89:S108">
    <cfRule type="top10" dxfId="0" priority="36" percent="1" rank="1"/>
    <cfRule type="top10" dxfId="2" priority="35" percent="1" bottom="1" rank="1"/>
  </conditionalFormatting>
  <conditionalFormatting sqref="S117:S136">
    <cfRule type="top10" dxfId="0" priority="6" percent="1" rank="1"/>
    <cfRule type="top10" dxfId="2" priority="5" percent="1" bottom="1" rank="1"/>
  </conditionalFormatting>
  <conditionalFormatting sqref="S146:S165">
    <cfRule type="top10" dxfId="0" priority="22" percent="1" rank="1"/>
    <cfRule type="top10" dxfId="2" priority="21" percent="1" bottom="1" rank="1"/>
  </conditionalFormatting>
  <conditionalFormatting sqref="W5:W24">
    <cfRule type="top10" dxfId="0" priority="70" percent="1" rank="1"/>
    <cfRule type="top10" dxfId="1" priority="69" percent="1" bottom="1" rank="1"/>
  </conditionalFormatting>
  <conditionalFormatting sqref="W33:W52">
    <cfRule type="top10" dxfId="0" priority="58" percent="1" rank="1"/>
    <cfRule type="top10" dxfId="2" priority="57" percent="1" bottom="1" rank="1"/>
  </conditionalFormatting>
  <conditionalFormatting sqref="W89:W108">
    <cfRule type="top10" dxfId="0" priority="34" percent="1" rank="1"/>
    <cfRule type="top10" dxfId="2" priority="33" percent="1" bottom="1" rank="1"/>
  </conditionalFormatting>
  <conditionalFormatting sqref="W117:W136">
    <cfRule type="top10" dxfId="0" priority="8" percent="1" rank="1"/>
    <cfRule type="top10" dxfId="2" priority="7" percent="1" bottom="1" rank="1"/>
  </conditionalFormatting>
  <conditionalFormatting sqref="W146:W165">
    <cfRule type="top10" dxfId="0" priority="20" percent="1" rank="1"/>
    <cfRule type="top10" dxfId="2" priority="19" percent="1" bottom="1" rank="1"/>
  </conditionalFormatting>
  <conditionalFormatting sqref="AA5:AA14">
    <cfRule type="top10" dxfId="0" priority="68" percent="1" rank="1"/>
    <cfRule type="top10" dxfId="1" priority="67" percent="1" bottom="1" rank="1"/>
  </conditionalFormatting>
  <conditionalFormatting sqref="AA18:AA27">
    <cfRule type="top10" dxfId="0" priority="66" percent="1" rank="1"/>
    <cfRule type="top10" dxfId="1" priority="65" percent="1" bottom="1" rank="1"/>
  </conditionalFormatting>
  <conditionalFormatting sqref="AA33:AA42">
    <cfRule type="top10" dxfId="0" priority="44" percent="1" rank="1"/>
    <cfRule type="top10" dxfId="2" priority="43" percent="1" bottom="1" rank="1"/>
  </conditionalFormatting>
  <conditionalFormatting sqref="AA46:AA55">
    <cfRule type="top10" dxfId="0" priority="42" percent="1" rank="1"/>
    <cfRule type="top10" dxfId="2" priority="41" percent="1" bottom="1" rank="1"/>
  </conditionalFormatting>
  <conditionalFormatting sqref="AA61:AA70">
    <cfRule type="top10" dxfId="0" priority="48" percent="1" rank="1"/>
    <cfRule type="top10" dxfId="2" priority="47" percent="1" bottom="1" rank="1"/>
  </conditionalFormatting>
  <conditionalFormatting sqref="AA74:AA83">
    <cfRule type="top10" dxfId="0" priority="46" percent="1" rank="1"/>
    <cfRule type="top10" dxfId="2" priority="45" percent="1" bottom="1" rank="1"/>
  </conditionalFormatting>
  <conditionalFormatting sqref="AA89:AA98">
    <cfRule type="top10" dxfId="0" priority="32" percent="1" rank="10"/>
    <cfRule type="top10" dxfId="2" priority="31" percent="1" bottom="1" rank="1"/>
  </conditionalFormatting>
  <conditionalFormatting sqref="AA102:AA111">
    <cfRule type="top10" dxfId="0" priority="30" percent="1" rank="1"/>
    <cfRule type="top10" dxfId="2" priority="29" percent="1" bottom="1" rank="1"/>
  </conditionalFormatting>
  <conditionalFormatting sqref="AA117:AA126">
    <cfRule type="top10" dxfId="0" priority="2" percent="1" rank="1"/>
    <cfRule type="top10" dxfId="2" priority="1" percent="1" bottom="1" rank="1"/>
  </conditionalFormatting>
  <conditionalFormatting sqref="AA130:AA139">
    <cfRule type="top10" dxfId="0" priority="4" percent="1" rank="1"/>
    <cfRule type="top10" dxfId="2" priority="3" percent="1" bottom="1" rank="1"/>
  </conditionalFormatting>
  <conditionalFormatting sqref="AA146:AA155">
    <cfRule type="top10" dxfId="0" priority="18" percent="1" rank="10"/>
    <cfRule type="top10" dxfId="2" priority="17" percent="1" bottom="1" rank="1"/>
  </conditionalFormatting>
  <conditionalFormatting sqref="AA159:AA168">
    <cfRule type="top10" dxfId="0" priority="16" percent="1" rank="1"/>
    <cfRule type="top10" dxfId="2" priority="15" percent="1" bottom="1" rank="1"/>
  </conditionalFormatting>
  <conditionalFormatting sqref="S61:S67;S76:S80;W62:W69">
    <cfRule type="top10" dxfId="0" priority="52" percent="1" rank="1"/>
    <cfRule type="top10" dxfId="2" priority="51" percent="1" bottom="1" rank="1"/>
  </conditionalFormatting>
  <conditionalFormatting sqref="W61;W70:W80">
    <cfRule type="top10" dxfId="0" priority="50" percent="1" rank="1"/>
    <cfRule type="top10" dxfId="2" priority="49" percent="1" bottom="1" rank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68"/>
  <sheetViews>
    <sheetView topLeftCell="A84" workbookViewId="0">
      <selection activeCell="E32" sqref="E32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12.942857142857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2" s="1" customFormat="1" ht="21" spans="1:27">
      <c r="A2" s="3" t="s">
        <v>94</v>
      </c>
      <c r="B2" s="4"/>
      <c r="C2" s="5"/>
      <c r="D2" s="5"/>
      <c r="E2" s="6"/>
      <c r="G2" s="7"/>
      <c r="H2" s="7"/>
      <c r="I2" s="7" t="str">
        <f>"POINT-Typ "&amp;$B$4</f>
        <v>POINT-Typ 26 mm black</v>
      </c>
      <c r="J2" s="7"/>
    </row>
    <row r="3" s="1" customFormat="1" spans="1:27">
      <c r="A3" s="8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10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15" t="s">
        <v>49</v>
      </c>
      <c r="B4" t="s">
        <v>50</v>
      </c>
      <c r="C4" s="16">
        <f>IF(COUNT(K5:K24,O5:O24,S5:S24,W5:W24,AA5:AA14,AA18:AA27)=0,"",MIN(K5:K24,O5:O24,S5:S24,W5:W24,AA5:AA14,AA18:AA27))</f>
        <v>11</v>
      </c>
      <c r="D4" s="17">
        <f>IF(COUNT(K5:K24,O5:O24,S5:S24,W5:W24,AA5:AA14,AA18:AA27)=0,"",MAX(K5:K24,O5:O24,S5:S24,W5:W24,AA5:AA14,AA18:AA27))</f>
        <v>16</v>
      </c>
      <c r="E4" s="18">
        <f>IF(COUNT(K5:K24,O5:O24,S5:S24,W5:W24,AA5:AA14,AA18:AA27)=0,"",AVERAGE(K5:K24,O5:O24,S5:S24,W5:W24,AA5:AA14,AA18:AA27))</f>
        <v>14.36</v>
      </c>
      <c r="F4" s="19">
        <f t="shared" ref="F4:F8" si="0">IF(OR(C4="",D4="",E4=""),"",((D4-C4)/E4)*100)</f>
        <v>34.8189415041783</v>
      </c>
      <c r="G4" s="20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15"/>
      <c r="B5" t="s">
        <v>54</v>
      </c>
      <c r="C5" s="16">
        <f>IF(COUNT(K33:K52,O33:O52,S33:S52,W33:W52,AA33:AA42,AA46:AA55)=0,"",MIN(K33:K52,O33:O52,S33:S52,W33:W52,AA33:AA42,AA46:AA55))</f>
        <v>12</v>
      </c>
      <c r="D5" s="17">
        <f>IF(COUNT(K33:K52,O33:O52,S33:S52,W33:W52,AA33:AA42,AA46:AA55)=0,"",MAX(K33:K52,O33:O52,S33:S52,W33:W52,AA33:AA42,AA46:AA55))</f>
        <v>18</v>
      </c>
      <c r="E5" s="18">
        <f>IF(COUNT(K33:K52,O33:O52,S33:S52,W33:W52,AA33:AA42,AA46:AA55)=0,"",AVERAGE(K33:K52,O33:O52,S33:S52,W33:W52,AA33:AA42,AA46:AA55))</f>
        <v>15.35</v>
      </c>
      <c r="F5" s="19">
        <f t="shared" si="0"/>
        <v>39.0879478827362</v>
      </c>
      <c r="G5" s="21"/>
      <c r="H5" s="21"/>
      <c r="I5" s="22">
        <v>1</v>
      </c>
      <c r="J5" s="21"/>
      <c r="K5" s="91">
        <v>16</v>
      </c>
      <c r="L5" s="21"/>
      <c r="M5" s="22">
        <v>1</v>
      </c>
      <c r="N5" s="24"/>
      <c r="O5" s="23">
        <v>14</v>
      </c>
      <c r="Q5" s="22">
        <v>1</v>
      </c>
      <c r="R5" s="24"/>
      <c r="S5" s="23">
        <v>15</v>
      </c>
      <c r="U5" s="22">
        <v>1</v>
      </c>
      <c r="V5" s="24"/>
      <c r="W5" s="23">
        <v>16</v>
      </c>
      <c r="Y5" s="22">
        <v>1</v>
      </c>
      <c r="Z5" s="24">
        <v>50</v>
      </c>
      <c r="AA5" s="23">
        <v>13</v>
      </c>
    </row>
    <row r="6" s="1" customFormat="1" spans="1:27">
      <c r="A6" s="15"/>
      <c r="B6" t="s">
        <v>55</v>
      </c>
      <c r="C6" s="16">
        <f>IF(COUNT(K61:K80,O61:O80,S61:S80,W61:W80,AA61:AA70,AA74:AA83)=0,"",MIN(K61:K80,O61:O80,S61:S80,W61:W80,AA61:AA70,AA74:AA83))</f>
        <v>11</v>
      </c>
      <c r="D6" s="17">
        <f>IF(COUNT(K61:K80,O61:O80,S61:S80,W61:W80,AA61:AA70,AA74:AA83)=0,"",MAX(K61:K80,O61:O80,S61:S80,W61:W80,AA61:AA70,AA74:AA83))</f>
        <v>18</v>
      </c>
      <c r="E6" s="18">
        <f>IF(COUNT(K61:K80,O61:O80,S61:S80,W61:W80,AA61:AA70,AA74:AA83)=0,"",AVERAGE(K61:K80,O61:O80,S61:S80,W61:W80,AA61:AA70,AA74:AA83))</f>
        <v>15.1010101010101</v>
      </c>
      <c r="F6" s="19">
        <f t="shared" si="0"/>
        <v>46.3545150501672</v>
      </c>
      <c r="G6" s="21"/>
      <c r="H6" s="21"/>
      <c r="I6" s="22">
        <v>2</v>
      </c>
      <c r="J6" s="21"/>
      <c r="K6" s="91">
        <v>14</v>
      </c>
      <c r="L6" s="21"/>
      <c r="M6" s="22">
        <v>2</v>
      </c>
      <c r="N6" s="24"/>
      <c r="O6" s="23">
        <v>16</v>
      </c>
      <c r="Q6" s="22">
        <v>2</v>
      </c>
      <c r="R6" s="24"/>
      <c r="S6" s="23">
        <v>15</v>
      </c>
      <c r="U6" s="22">
        <v>2</v>
      </c>
      <c r="V6" s="24"/>
      <c r="W6" s="23">
        <v>16</v>
      </c>
      <c r="Y6" s="22">
        <v>2</v>
      </c>
      <c r="Z6" s="24"/>
      <c r="AA6" s="23">
        <v>11</v>
      </c>
    </row>
    <row r="7" s="1" customFormat="1" spans="1:27">
      <c r="A7" s="15" t="s">
        <v>56</v>
      </c>
      <c r="B7" t="s">
        <v>57</v>
      </c>
      <c r="C7" s="16" t="str">
        <f>IF(COUNT(K89:K108,O89:O108,S89:S108,W89:W108,AA89:AA98,AA102:AA111)=0,"",MIN(K89:K108,O89:O108,S89:S108,W89:W108,AA89:AA98,AA102:AA111))</f>
        <v/>
      </c>
      <c r="D7" s="17" t="str">
        <f>IF(COUNT(K89:K108,O89:O108,S89:S108,W89:W108,AA89:AA98,AA102:AA111)=0,"",MAX(K89:K108,O89:O108,S89:S108,W89:W108,AA89:AA98,AA102:AA111))</f>
        <v/>
      </c>
      <c r="E7" s="18" t="str">
        <f>IF(COUNT(K89:K108,O89:O108,S89:S108,W89:W108,AA89:AA98,AA102:AA111)=0,"",AVERAGE(K89:K108,O89:O108,S89:S108,W89:W108,AA89:AA98,AA102:AA111))</f>
        <v/>
      </c>
      <c r="F7" s="19" t="str">
        <f t="shared" si="0"/>
        <v/>
      </c>
      <c r="G7" s="21"/>
      <c r="H7" s="21"/>
      <c r="I7" s="22">
        <v>3</v>
      </c>
      <c r="J7" s="21"/>
      <c r="K7" s="91">
        <v>16</v>
      </c>
      <c r="L7" s="21"/>
      <c r="M7" s="22">
        <v>3</v>
      </c>
      <c r="N7" s="24"/>
      <c r="O7" s="23">
        <v>15</v>
      </c>
      <c r="Q7" s="22">
        <v>3</v>
      </c>
      <c r="R7" s="24"/>
      <c r="S7" s="23">
        <v>15</v>
      </c>
      <c r="U7" s="22">
        <v>3</v>
      </c>
      <c r="V7" s="24"/>
      <c r="W7" s="23">
        <v>16</v>
      </c>
      <c r="Y7" s="22">
        <v>3</v>
      </c>
      <c r="Z7" s="24"/>
      <c r="AA7" s="23">
        <v>11</v>
      </c>
    </row>
    <row r="8" s="1" customFormat="1" ht="15.75" spans="1:27">
      <c r="A8" s="27"/>
      <c r="B8" s="28" t="s">
        <v>58</v>
      </c>
      <c r="C8" s="29" t="str">
        <f>IF(COUNT(K117:K136,O117:O136,S117:S136,W117:W136,AA117:AA126,AA130:AA139)=0,"",MIN(K117:K136,O117:O136,S117:S136,W117:W136,AA117:AA126,AA130:AA139))</f>
        <v/>
      </c>
      <c r="D8" s="30" t="str">
        <f>IF(COUNT(K117:K136,O117:O136,S117:S136,W117:W136,AA117:AA126,AA130:AA139)=0,"",MAX(K117:K136,O117:O136,S117:S136,W117:W136,AA117:AA126,AA130:AA139))</f>
        <v/>
      </c>
      <c r="E8" s="31" t="str">
        <f>IF(COUNT(K117:K136,O117:O136,S117:S136,W117:W136,AA117:AA126,AA130:AA139)=0,"",AVERAGE(K117:K136,O117:O136,S117:S136,W117:W136,AA117:AA126,AA130:AA139))</f>
        <v/>
      </c>
      <c r="F8" s="32" t="str">
        <f t="shared" si="0"/>
        <v/>
      </c>
      <c r="G8" s="21"/>
      <c r="H8" s="21"/>
      <c r="I8" s="22">
        <v>4</v>
      </c>
      <c r="J8" s="21"/>
      <c r="K8" s="91">
        <v>15</v>
      </c>
      <c r="L8" s="21"/>
      <c r="M8" s="22">
        <v>4</v>
      </c>
      <c r="N8" s="24"/>
      <c r="O8" s="23">
        <v>14</v>
      </c>
      <c r="Q8" s="22">
        <v>4</v>
      </c>
      <c r="R8" s="24"/>
      <c r="S8" s="23">
        <v>14</v>
      </c>
      <c r="U8" s="22">
        <v>4</v>
      </c>
      <c r="V8" s="24"/>
      <c r="W8" s="23">
        <v>15</v>
      </c>
      <c r="Y8" s="22">
        <v>4</v>
      </c>
      <c r="Z8" s="24"/>
      <c r="AA8" s="23">
        <v>13</v>
      </c>
    </row>
    <row r="9" s="1" customFormat="1" spans="1:27">
      <c r="A9" s="33"/>
      <c r="B9" s="34" t="s">
        <v>59</v>
      </c>
      <c r="C9" s="35"/>
      <c r="D9" s="36"/>
      <c r="E9" s="34"/>
      <c r="F9" s="37"/>
      <c r="G9" s="21"/>
      <c r="H9" s="21"/>
      <c r="I9" s="22">
        <v>5</v>
      </c>
      <c r="J9" s="21"/>
      <c r="K9" s="91">
        <v>14</v>
      </c>
      <c r="L9" s="21"/>
      <c r="M9" s="22">
        <v>5</v>
      </c>
      <c r="N9" s="24"/>
      <c r="O9" s="23">
        <v>15</v>
      </c>
      <c r="Q9" s="22">
        <v>5</v>
      </c>
      <c r="R9" s="24"/>
      <c r="S9" s="23">
        <v>14</v>
      </c>
      <c r="U9" s="22">
        <v>5</v>
      </c>
      <c r="V9" s="24"/>
      <c r="W9" s="23">
        <v>15</v>
      </c>
      <c r="Y9" s="22">
        <v>5</v>
      </c>
      <c r="Z9" s="24"/>
      <c r="AA9" s="23">
        <v>12</v>
      </c>
    </row>
    <row r="10" s="1" customFormat="1" spans="1:27">
      <c r="A10" s="38" t="s">
        <v>60</v>
      </c>
      <c r="B10" s="39"/>
      <c r="C10" s="39"/>
      <c r="D10" s="39"/>
      <c r="E10" s="40"/>
      <c r="G10" s="21"/>
      <c r="H10" s="21"/>
      <c r="I10" s="22">
        <v>6</v>
      </c>
      <c r="J10" s="21"/>
      <c r="K10" s="91">
        <v>15</v>
      </c>
      <c r="L10" s="21"/>
      <c r="M10" s="22">
        <v>6</v>
      </c>
      <c r="N10" s="24"/>
      <c r="O10" s="23">
        <v>14</v>
      </c>
      <c r="Q10" s="22">
        <v>6</v>
      </c>
      <c r="R10" s="24"/>
      <c r="S10" s="23">
        <v>15</v>
      </c>
      <c r="U10" s="22">
        <v>6</v>
      </c>
      <c r="V10" s="24"/>
      <c r="W10" s="23">
        <v>16</v>
      </c>
      <c r="Y10" s="22">
        <v>6</v>
      </c>
      <c r="Z10" s="24"/>
      <c r="AA10" s="23">
        <v>11</v>
      </c>
    </row>
    <row r="11" s="1" customFormat="1" ht="18.75" spans="1:27">
      <c r="A11" s="41" t="s">
        <v>61</v>
      </c>
      <c r="B11" s="42">
        <f>IF(COUNT(C4:C8)=0,"",MIN(C4:C8))</f>
        <v>11</v>
      </c>
      <c r="C11" s="43"/>
      <c r="D11" s="44" t="s">
        <v>62</v>
      </c>
      <c r="E11" s="45">
        <f>IF(COUNT(F4:F8)=0,"",MAX(F4:F8)-MIN(F4:F8))</f>
        <v>11.5355735459889</v>
      </c>
      <c r="G11" s="21"/>
      <c r="H11" s="21"/>
      <c r="I11" s="22">
        <v>7</v>
      </c>
      <c r="J11" s="21"/>
      <c r="K11" s="91">
        <v>15</v>
      </c>
      <c r="L11" s="21"/>
      <c r="M11" s="22">
        <v>7</v>
      </c>
      <c r="N11" s="24"/>
      <c r="O11" s="23">
        <v>15</v>
      </c>
      <c r="Q11" s="22">
        <v>7</v>
      </c>
      <c r="R11" s="24"/>
      <c r="S11" s="23">
        <v>13</v>
      </c>
      <c r="U11" s="22">
        <v>7</v>
      </c>
      <c r="V11" s="24"/>
      <c r="W11" s="23">
        <v>15</v>
      </c>
      <c r="Y11" s="22">
        <v>7</v>
      </c>
      <c r="Z11" s="24"/>
      <c r="AA11" s="23">
        <v>13</v>
      </c>
    </row>
    <row r="12" s="1" customFormat="1" ht="28.5" spans="1:27">
      <c r="A12" s="41" t="s">
        <v>63</v>
      </c>
      <c r="B12" s="42">
        <f>IF(COUNT(D4:D8)=0,"",MAX(D4:D8))</f>
        <v>18</v>
      </c>
      <c r="C12" s="43"/>
      <c r="D12" s="46" t="s">
        <v>16</v>
      </c>
      <c r="E12" s="47">
        <f>IF(OR(B15="",E11=""),"",B15-E11+20)</f>
        <v>68.3772916416505</v>
      </c>
      <c r="G12" s="21"/>
      <c r="H12" s="21"/>
      <c r="I12" s="22">
        <v>8</v>
      </c>
      <c r="J12" s="21"/>
      <c r="K12" s="91">
        <v>15</v>
      </c>
      <c r="L12" s="21"/>
      <c r="M12" s="22">
        <v>8</v>
      </c>
      <c r="N12" s="24"/>
      <c r="O12" s="23">
        <v>15</v>
      </c>
      <c r="Q12" s="22">
        <v>8</v>
      </c>
      <c r="R12" s="24"/>
      <c r="S12" s="23">
        <v>14</v>
      </c>
      <c r="U12" s="22">
        <v>8</v>
      </c>
      <c r="V12" s="24"/>
      <c r="W12" s="23">
        <v>15</v>
      </c>
      <c r="Y12" s="22">
        <v>8</v>
      </c>
      <c r="Z12" s="24"/>
      <c r="AA12" s="23">
        <v>12</v>
      </c>
    </row>
    <row r="13" s="1" customFormat="1" ht="28.5" spans="1:27">
      <c r="A13" s="41" t="s">
        <v>64</v>
      </c>
      <c r="B13" s="42">
        <f>IF(COUNT(E4:E8)=0,"",AVERAGE(E4:E8))</f>
        <v>14.9370033670034</v>
      </c>
      <c r="C13" s="43"/>
      <c r="D13" s="48" t="s">
        <v>65</v>
      </c>
      <c r="E13" s="49" t="str">
        <f>IF(COUNT(F4:F8)=0,"",INDEX(B4:B8,MATCH(MIN(F4:F8),F4:F8,0)))</f>
        <v>26 mm black</v>
      </c>
      <c r="G13" s="21"/>
      <c r="H13" s="21"/>
      <c r="I13" s="22">
        <v>9</v>
      </c>
      <c r="J13" s="21"/>
      <c r="K13" s="91">
        <v>14</v>
      </c>
      <c r="L13" s="21"/>
      <c r="M13" s="22">
        <v>9</v>
      </c>
      <c r="N13" s="24"/>
      <c r="O13" s="23">
        <v>14</v>
      </c>
      <c r="Q13" s="22">
        <v>9</v>
      </c>
      <c r="R13" s="24"/>
      <c r="S13" s="23">
        <v>15</v>
      </c>
      <c r="U13" s="22">
        <v>9</v>
      </c>
      <c r="V13" s="24"/>
      <c r="W13" s="23">
        <v>16</v>
      </c>
      <c r="Y13" s="22">
        <v>9</v>
      </c>
      <c r="Z13" s="24"/>
      <c r="AA13" s="23">
        <v>12</v>
      </c>
    </row>
    <row r="14" s="1" customFormat="1" ht="28.5" spans="1:27">
      <c r="A14" s="50" t="s">
        <v>66</v>
      </c>
      <c r="B14" s="51">
        <f>IF(COUNT(F4:F8)=0,"",AVERAGE(F4:F8))</f>
        <v>40.0871348123606</v>
      </c>
      <c r="C14" s="43"/>
      <c r="D14" s="48" t="s">
        <v>67</v>
      </c>
      <c r="E14" s="49" t="str">
        <f>IF(COUNT(F4:F8)=0,"",INDEX(B4:B8,MATCH(MAX(F4:F8),F4:F8,0)))</f>
        <v>35 mm black</v>
      </c>
      <c r="G14" s="21"/>
      <c r="H14" s="21"/>
      <c r="I14" s="22">
        <v>10</v>
      </c>
      <c r="J14" s="21"/>
      <c r="K14" s="91">
        <v>15</v>
      </c>
      <c r="L14" s="21"/>
      <c r="M14" s="22">
        <v>10</v>
      </c>
      <c r="N14" s="24"/>
      <c r="O14" s="23">
        <v>15</v>
      </c>
      <c r="Q14" s="22">
        <v>10</v>
      </c>
      <c r="R14" s="24"/>
      <c r="S14" s="23">
        <v>13</v>
      </c>
      <c r="U14" s="22">
        <v>10</v>
      </c>
      <c r="V14" s="24"/>
      <c r="W14" s="23">
        <v>15</v>
      </c>
      <c r="Y14" s="52">
        <v>10</v>
      </c>
      <c r="Z14" s="53"/>
      <c r="AA14" s="54">
        <v>12</v>
      </c>
    </row>
    <row r="15" s="1" customFormat="1" ht="19.5" spans="1:27">
      <c r="A15" s="55" t="s">
        <v>68</v>
      </c>
      <c r="B15" s="56">
        <f>IF(B14="","",100-B14)</f>
        <v>59.9128651876394</v>
      </c>
      <c r="C15" s="57"/>
      <c r="D15" s="58"/>
      <c r="E15" s="59"/>
      <c r="G15" s="21"/>
      <c r="H15" s="21"/>
      <c r="I15" s="22">
        <v>11</v>
      </c>
      <c r="J15" s="21"/>
      <c r="K15" s="91">
        <v>15</v>
      </c>
      <c r="L15" s="21"/>
      <c r="M15" s="22">
        <v>11</v>
      </c>
      <c r="N15" s="24"/>
      <c r="O15" s="23">
        <v>14</v>
      </c>
      <c r="Q15" s="22">
        <v>11</v>
      </c>
      <c r="R15" s="24"/>
      <c r="S15" s="23">
        <v>15</v>
      </c>
      <c r="U15" s="22">
        <v>11</v>
      </c>
      <c r="V15" s="24"/>
      <c r="W15" s="23">
        <v>15</v>
      </c>
      <c r="AA15" s="60">
        <f>IF(COUNT(AA5:AA14)=0,"",AVERAGE(AA5:AA14))</f>
        <v>12</v>
      </c>
    </row>
    <row r="16" s="1" customFormat="1" spans="1:27">
      <c r="G16" s="21"/>
      <c r="H16" s="21"/>
      <c r="I16" s="22">
        <v>12</v>
      </c>
      <c r="J16" s="21"/>
      <c r="K16" s="91">
        <v>14</v>
      </c>
      <c r="L16" s="21"/>
      <c r="M16" s="22">
        <v>12</v>
      </c>
      <c r="N16" s="24"/>
      <c r="O16" s="23">
        <v>15</v>
      </c>
      <c r="Q16" s="22">
        <v>12</v>
      </c>
      <c r="R16" s="24"/>
      <c r="S16" s="23">
        <v>14</v>
      </c>
      <c r="U16" s="22">
        <v>12</v>
      </c>
      <c r="V16" s="24"/>
      <c r="W16" s="23">
        <v>15</v>
      </c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/>
      <c r="K17" s="91">
        <v>14</v>
      </c>
      <c r="L17" s="21"/>
      <c r="M17" s="22">
        <v>13</v>
      </c>
      <c r="N17" s="24"/>
      <c r="O17" s="23">
        <v>15</v>
      </c>
      <c r="Q17" s="22">
        <v>13</v>
      </c>
      <c r="R17" s="24"/>
      <c r="S17" s="23">
        <v>15</v>
      </c>
      <c r="U17" s="22">
        <v>13</v>
      </c>
      <c r="V17" s="24"/>
      <c r="W17" s="23">
        <v>16</v>
      </c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/>
      <c r="K18" s="91">
        <v>15</v>
      </c>
      <c r="L18" s="21"/>
      <c r="M18" s="22">
        <v>14</v>
      </c>
      <c r="N18" s="24"/>
      <c r="O18" s="23">
        <v>15</v>
      </c>
      <c r="Q18" s="22">
        <v>14</v>
      </c>
      <c r="R18" s="24"/>
      <c r="S18" s="23">
        <v>15</v>
      </c>
      <c r="U18" s="22">
        <v>14</v>
      </c>
      <c r="V18" s="24"/>
      <c r="W18" s="23">
        <v>15</v>
      </c>
      <c r="Y18" s="22">
        <v>1</v>
      </c>
      <c r="Z18" s="24"/>
      <c r="AA18" s="23">
        <v>14</v>
      </c>
    </row>
    <row r="19" s="1" customFormat="1" spans="1:27">
      <c r="A19" s="66" t="s">
        <v>50</v>
      </c>
      <c r="B19" s="67">
        <f>K25</f>
        <v>14.8</v>
      </c>
      <c r="C19" s="67">
        <f>O25</f>
        <v>14.75</v>
      </c>
      <c r="D19" s="67">
        <f>S25</f>
        <v>14.4</v>
      </c>
      <c r="E19" s="67">
        <f>W25</f>
        <v>15.35</v>
      </c>
      <c r="F19" s="68">
        <f>AA28</f>
        <v>13</v>
      </c>
      <c r="G19" s="69">
        <f>AA15</f>
        <v>12</v>
      </c>
      <c r="H19" s="21"/>
      <c r="I19" s="22">
        <v>15</v>
      </c>
      <c r="J19" s="21"/>
      <c r="K19" s="91">
        <v>14</v>
      </c>
      <c r="L19" s="21"/>
      <c r="M19" s="22">
        <v>15</v>
      </c>
      <c r="N19" s="24"/>
      <c r="O19" s="23">
        <v>13</v>
      </c>
      <c r="Q19" s="22">
        <v>15</v>
      </c>
      <c r="R19" s="24"/>
      <c r="S19" s="23">
        <v>14</v>
      </c>
      <c r="U19" s="22">
        <v>15</v>
      </c>
      <c r="V19" s="24"/>
      <c r="W19" s="23">
        <v>15</v>
      </c>
      <c r="Y19" s="22">
        <v>2</v>
      </c>
      <c r="Z19" s="24"/>
      <c r="AA19" s="23">
        <v>13</v>
      </c>
    </row>
    <row r="20" s="1" customFormat="1" spans="1:27">
      <c r="A20" s="66" t="s">
        <v>54</v>
      </c>
      <c r="B20" s="67">
        <f>K53</f>
        <v>15.8</v>
      </c>
      <c r="C20" s="67">
        <f>O53</f>
        <v>15.6</v>
      </c>
      <c r="D20" s="67">
        <f>S53</f>
        <v>15.2</v>
      </c>
      <c r="E20" s="67">
        <f>W53</f>
        <v>16.1</v>
      </c>
      <c r="F20" s="68">
        <f>AA56</f>
        <v>14.4</v>
      </c>
      <c r="G20" s="69">
        <f>AA43</f>
        <v>13.7</v>
      </c>
      <c r="H20" s="21"/>
      <c r="I20" s="22">
        <v>16</v>
      </c>
      <c r="J20" s="21"/>
      <c r="K20" s="91">
        <v>15</v>
      </c>
      <c r="L20" s="21"/>
      <c r="M20" s="22">
        <v>16</v>
      </c>
      <c r="N20" s="24"/>
      <c r="O20" s="23">
        <v>15</v>
      </c>
      <c r="Q20" s="22">
        <v>16</v>
      </c>
      <c r="R20" s="24"/>
      <c r="S20" s="23">
        <v>14</v>
      </c>
      <c r="U20" s="22">
        <v>16</v>
      </c>
      <c r="V20" s="24"/>
      <c r="W20" s="23">
        <v>16</v>
      </c>
      <c r="Y20" s="22">
        <v>3</v>
      </c>
      <c r="Z20" s="24"/>
      <c r="AA20" s="23">
        <v>13</v>
      </c>
    </row>
    <row r="21" s="1" customFormat="1" spans="1:27">
      <c r="A21" s="66" t="s">
        <v>55</v>
      </c>
      <c r="B21" s="67">
        <f>K81</f>
        <v>16.3</v>
      </c>
      <c r="C21" s="67">
        <f>O81</f>
        <v>15.5263157894737</v>
      </c>
      <c r="D21" s="67">
        <f>S81</f>
        <v>15.4</v>
      </c>
      <c r="E21" s="67">
        <f>W81</f>
        <v>15.4</v>
      </c>
      <c r="F21" s="68">
        <f>AA84</f>
        <v>12.8</v>
      </c>
      <c r="G21" s="69">
        <f>AA71</f>
        <v>13</v>
      </c>
      <c r="H21" s="21"/>
      <c r="I21" s="22">
        <v>17</v>
      </c>
      <c r="J21" s="21"/>
      <c r="K21" s="91">
        <v>15</v>
      </c>
      <c r="L21" s="21"/>
      <c r="M21" s="22">
        <v>17</v>
      </c>
      <c r="N21" s="24"/>
      <c r="O21" s="23">
        <v>15</v>
      </c>
      <c r="Q21" s="22">
        <v>17</v>
      </c>
      <c r="R21" s="24"/>
      <c r="S21" s="23">
        <v>14</v>
      </c>
      <c r="U21" s="22">
        <v>17</v>
      </c>
      <c r="V21" s="24"/>
      <c r="W21" s="23">
        <v>14</v>
      </c>
      <c r="Y21" s="22">
        <v>4</v>
      </c>
      <c r="Z21" s="24"/>
      <c r="AA21" s="23">
        <v>13</v>
      </c>
    </row>
    <row r="22" s="1" customFormat="1" spans="1:27">
      <c r="A22" s="66" t="s">
        <v>57</v>
      </c>
      <c r="B22" s="67" t="str">
        <f>K109</f>
        <v/>
      </c>
      <c r="C22" s="67" t="str">
        <f>O109</f>
        <v/>
      </c>
      <c r="D22" s="67" t="str">
        <f>S109</f>
        <v/>
      </c>
      <c r="E22" s="67" t="str">
        <f>W109</f>
        <v/>
      </c>
      <c r="F22" s="68" t="str">
        <f>AA112</f>
        <v/>
      </c>
      <c r="G22" s="69" t="str">
        <f>AA99</f>
        <v/>
      </c>
      <c r="H22" s="21"/>
      <c r="I22" s="22">
        <v>18</v>
      </c>
      <c r="J22" s="21"/>
      <c r="K22" s="91">
        <v>15</v>
      </c>
      <c r="L22" s="21"/>
      <c r="M22" s="22">
        <v>18</v>
      </c>
      <c r="N22" s="24"/>
      <c r="O22" s="23">
        <v>16</v>
      </c>
      <c r="Q22" s="22">
        <v>18</v>
      </c>
      <c r="R22" s="24"/>
      <c r="S22" s="23">
        <v>15</v>
      </c>
      <c r="U22" s="22">
        <v>18</v>
      </c>
      <c r="V22" s="24"/>
      <c r="W22" s="23">
        <v>16</v>
      </c>
      <c r="Y22" s="22">
        <v>5</v>
      </c>
      <c r="Z22" s="24"/>
      <c r="AA22" s="23">
        <v>12</v>
      </c>
    </row>
    <row r="23" s="1" customFormat="1" ht="15.75" spans="1:27">
      <c r="A23" s="70" t="s">
        <v>58</v>
      </c>
      <c r="B23" s="71" t="str">
        <f>K137</f>
        <v/>
      </c>
      <c r="C23" s="71" t="str">
        <f>O137</f>
        <v/>
      </c>
      <c r="D23" s="71" t="str">
        <f>S137</f>
        <v/>
      </c>
      <c r="E23" s="71" t="str">
        <f>W137</f>
        <v/>
      </c>
      <c r="F23" s="72" t="str">
        <f>AA140</f>
        <v/>
      </c>
      <c r="G23" s="73" t="str">
        <f>AA127</f>
        <v/>
      </c>
      <c r="H23" s="21"/>
      <c r="I23" s="22">
        <v>19</v>
      </c>
      <c r="J23" s="21"/>
      <c r="K23" s="91">
        <v>15</v>
      </c>
      <c r="L23" s="21"/>
      <c r="M23" s="22">
        <v>19</v>
      </c>
      <c r="N23" s="24"/>
      <c r="O23" s="23">
        <v>15</v>
      </c>
      <c r="Q23" s="22">
        <v>19</v>
      </c>
      <c r="R23" s="24"/>
      <c r="S23" s="23">
        <v>14</v>
      </c>
      <c r="U23" s="22">
        <v>19</v>
      </c>
      <c r="V23" s="24"/>
      <c r="W23" s="23">
        <v>15</v>
      </c>
      <c r="Y23" s="22">
        <v>6</v>
      </c>
      <c r="Z23" s="24"/>
      <c r="AA23" s="23">
        <v>13</v>
      </c>
    </row>
    <row r="24" s="1" customFormat="1" spans="1:27">
      <c r="G24" s="21"/>
      <c r="H24" s="21"/>
      <c r="I24" s="52">
        <v>20</v>
      </c>
      <c r="J24" s="74"/>
      <c r="K24" s="94">
        <v>15</v>
      </c>
      <c r="L24"/>
      <c r="M24" s="52">
        <v>20</v>
      </c>
      <c r="N24" s="53"/>
      <c r="O24" s="54">
        <v>15</v>
      </c>
      <c r="Q24" s="52">
        <v>20</v>
      </c>
      <c r="R24" s="53"/>
      <c r="S24" s="54">
        <v>15</v>
      </c>
      <c r="U24" s="52">
        <v>20</v>
      </c>
      <c r="V24" s="53"/>
      <c r="W24" s="54">
        <v>15</v>
      </c>
      <c r="Y24" s="22">
        <v>7</v>
      </c>
      <c r="Z24" s="24"/>
      <c r="AA24" s="23">
        <v>12</v>
      </c>
    </row>
    <row r="25" s="1" customFormat="1" ht="30" spans="1:27">
      <c r="A25" s="76" t="s">
        <v>77</v>
      </c>
      <c r="B25" s="77" t="s">
        <v>78</v>
      </c>
      <c r="C25" s="77" t="s">
        <v>79</v>
      </c>
      <c r="D25" s="77" t="s">
        <v>80</v>
      </c>
      <c r="E25" s="77" t="s">
        <v>79</v>
      </c>
      <c r="F25" s="78" t="s">
        <v>81</v>
      </c>
      <c r="G25" s="79" t="s">
        <v>82</v>
      </c>
      <c r="K25" s="80">
        <f>IF(COUNT(K5:K24)=0,"",AVERAGE(K5:K24))</f>
        <v>14.8</v>
      </c>
      <c r="L25" s="80"/>
      <c r="M25" s="80"/>
      <c r="N25" s="80"/>
      <c r="O25" s="80">
        <f>IF(COUNT(O5:O24)=0,"",AVERAGE(O5:O24))</f>
        <v>14.75</v>
      </c>
      <c r="P25" s="80"/>
      <c r="Q25" s="80"/>
      <c r="R25" s="80"/>
      <c r="S25" s="80">
        <f>IF(COUNT(S5:S24)=0,"",AVERAGE(S5:S24))</f>
        <v>14.4</v>
      </c>
      <c r="T25" s="80"/>
      <c r="U25" s="80"/>
      <c r="V25" s="80"/>
      <c r="W25" s="80">
        <f>IF(COUNT(W5:W24)=0,"",AVERAGE(W5:W24))</f>
        <v>15.35</v>
      </c>
      <c r="Y25" s="22">
        <v>8</v>
      </c>
      <c r="Z25" s="24"/>
      <c r="AA25" s="23">
        <v>13</v>
      </c>
    </row>
    <row r="26" s="1" customFormat="1" spans="1:27">
      <c r="A26" s="15" t="s">
        <v>50</v>
      </c>
      <c r="B26" s="68" t="s">
        <v>95</v>
      </c>
      <c r="C26" s="68">
        <v>5</v>
      </c>
      <c r="D26" s="96" t="s">
        <v>96</v>
      </c>
      <c r="E26" s="68">
        <v>3</v>
      </c>
      <c r="F26" s="81">
        <f>((16-13)/E4)*100</f>
        <v>20.891364902507</v>
      </c>
      <c r="G26" s="82">
        <f>((14-11)/E4)*100</f>
        <v>20.891364902507</v>
      </c>
      <c r="Y26" s="22">
        <v>9</v>
      </c>
      <c r="Z26" s="24"/>
      <c r="AA26" s="23">
        <v>14</v>
      </c>
    </row>
    <row r="27" s="1" customFormat="1" spans="1:27">
      <c r="A27" s="15" t="s">
        <v>54</v>
      </c>
      <c r="B27" s="68" t="s">
        <v>90</v>
      </c>
      <c r="C27" s="68">
        <v>5</v>
      </c>
      <c r="D27" s="96" t="s">
        <v>97</v>
      </c>
      <c r="E27" s="68">
        <v>3</v>
      </c>
      <c r="F27" s="81">
        <f>((18-14)/E5)*100</f>
        <v>26.0586319218241</v>
      </c>
      <c r="G27" s="82">
        <f>((15-12)/E5)*100</f>
        <v>19.5439739413681</v>
      </c>
      <c r="J27" s="83">
        <f>(K25+O25+S25+W25+AA15+AA28)/6</f>
        <v>14.05</v>
      </c>
      <c r="Y27" s="52">
        <v>10</v>
      </c>
      <c r="Z27" s="53"/>
      <c r="AA27" s="54">
        <v>13</v>
      </c>
    </row>
    <row r="28" s="1" customFormat="1" spans="1:27">
      <c r="A28" s="15" t="s">
        <v>55</v>
      </c>
      <c r="B28" s="68" t="s">
        <v>98</v>
      </c>
      <c r="C28" s="68">
        <v>5</v>
      </c>
      <c r="D28" s="96" t="s">
        <v>96</v>
      </c>
      <c r="E28" s="68">
        <v>2</v>
      </c>
      <c r="F28" s="81">
        <f>((18-13)/E6)*100</f>
        <v>33.1103678929766</v>
      </c>
      <c r="G28" s="82">
        <f>((14-11)/E6)*100</f>
        <v>19.866220735786</v>
      </c>
      <c r="AA28" s="60">
        <f>IF(COUNT(AA18:AA27)=0,"",AVERAGE(AA18:AA27))</f>
        <v>13</v>
      </c>
    </row>
    <row r="29" spans="1:27">
      <c r="A29" s="15" t="s">
        <v>57</v>
      </c>
      <c r="B29" s="68" t="s">
        <v>99</v>
      </c>
      <c r="C29" s="68">
        <v>6</v>
      </c>
      <c r="D29" s="68" t="s">
        <v>100</v>
      </c>
      <c r="E29" s="68">
        <v>2</v>
      </c>
      <c r="F29" s="81" t="e">
        <f>((22-16)/E7)*100</f>
        <v>#VALUE!</v>
      </c>
      <c r="G29" s="82" t="e">
        <f>((18-16)/E7)*100</f>
        <v>#VALUE!</v>
      </c>
    </row>
    <row r="30" s="1" customFormat="1" spans="1:27">
      <c r="A30" s="84" t="s">
        <v>58</v>
      </c>
      <c r="B30" s="85" t="s">
        <v>83</v>
      </c>
      <c r="C30" s="85">
        <v>6</v>
      </c>
      <c r="D30" s="85" t="s">
        <v>87</v>
      </c>
      <c r="E30" s="85">
        <v>3</v>
      </c>
      <c r="F30" s="86" t="e">
        <f>((20-14)/E8)*100</f>
        <v>#VALUE!</v>
      </c>
      <c r="G30" s="87" t="e">
        <f>((17-14)/E8)*100</f>
        <v>#VALUE!</v>
      </c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/>
      <c r="I33" s="22">
        <v>1</v>
      </c>
      <c r="J33" s="21"/>
      <c r="K33" s="91">
        <v>15</v>
      </c>
      <c r="L33" s="21"/>
      <c r="M33" s="22">
        <v>1</v>
      </c>
      <c r="N33" s="24"/>
      <c r="O33" s="23">
        <v>15</v>
      </c>
      <c r="Q33" s="22">
        <v>1</v>
      </c>
      <c r="R33" s="24"/>
      <c r="S33" s="23">
        <v>16</v>
      </c>
      <c r="U33" s="22">
        <v>1</v>
      </c>
      <c r="V33" s="24" t="s">
        <v>101</v>
      </c>
      <c r="W33" s="23">
        <v>18</v>
      </c>
      <c r="Y33" s="22">
        <v>1</v>
      </c>
      <c r="Z33" s="24"/>
      <c r="AA33" s="23">
        <v>13</v>
      </c>
    </row>
    <row r="34" s="1" customFormat="1" spans="7:27">
      <c r="G34" s="21"/>
      <c r="H34" s="21"/>
      <c r="I34" s="22">
        <v>2</v>
      </c>
      <c r="J34" s="21"/>
      <c r="K34" s="91">
        <v>15</v>
      </c>
      <c r="L34" s="21"/>
      <c r="M34" s="22">
        <v>2</v>
      </c>
      <c r="N34" s="24"/>
      <c r="O34" s="23">
        <v>16</v>
      </c>
      <c r="Q34" s="22">
        <v>2</v>
      </c>
      <c r="R34" s="24"/>
      <c r="S34" s="23">
        <v>17</v>
      </c>
      <c r="U34" s="22">
        <v>2</v>
      </c>
      <c r="V34" s="24"/>
      <c r="W34" s="23">
        <v>14</v>
      </c>
      <c r="Y34" s="22">
        <v>2</v>
      </c>
      <c r="Z34" s="24"/>
      <c r="AA34" s="23">
        <v>14</v>
      </c>
    </row>
    <row r="35" s="1" customFormat="1" spans="7:27">
      <c r="G35" s="21"/>
      <c r="H35" s="21"/>
      <c r="I35" s="22">
        <v>3</v>
      </c>
      <c r="J35" s="21"/>
      <c r="K35" s="91">
        <v>16</v>
      </c>
      <c r="L35" s="21"/>
      <c r="M35" s="22">
        <v>3</v>
      </c>
      <c r="N35" s="24"/>
      <c r="O35" s="23">
        <v>15</v>
      </c>
      <c r="Q35" s="22">
        <v>3</v>
      </c>
      <c r="R35" s="24"/>
      <c r="S35" s="23">
        <v>16</v>
      </c>
      <c r="U35" s="22">
        <v>3</v>
      </c>
      <c r="V35" s="24"/>
      <c r="W35" s="23">
        <v>15</v>
      </c>
      <c r="Y35" s="22">
        <v>3</v>
      </c>
      <c r="Z35" s="24"/>
      <c r="AA35" s="23">
        <v>14</v>
      </c>
    </row>
    <row r="36" s="1" customFormat="1" spans="7:27">
      <c r="G36" s="21"/>
      <c r="H36" s="21"/>
      <c r="I36" s="22">
        <v>4</v>
      </c>
      <c r="J36" s="21"/>
      <c r="K36" s="91">
        <v>15</v>
      </c>
      <c r="L36" s="21"/>
      <c r="M36" s="22">
        <v>4</v>
      </c>
      <c r="N36" s="24"/>
      <c r="O36" s="23">
        <v>14</v>
      </c>
      <c r="Q36" s="22">
        <v>4</v>
      </c>
      <c r="R36" s="24"/>
      <c r="S36" s="23">
        <v>15</v>
      </c>
      <c r="U36" s="22">
        <v>4</v>
      </c>
      <c r="V36" s="24"/>
      <c r="W36" s="23">
        <v>14</v>
      </c>
      <c r="Y36" s="22">
        <v>4</v>
      </c>
      <c r="Z36" s="24"/>
      <c r="AA36" s="23">
        <v>12</v>
      </c>
    </row>
    <row r="37" s="1" customFormat="1" spans="7:27">
      <c r="G37" s="21"/>
      <c r="H37" s="21"/>
      <c r="I37" s="22">
        <v>5</v>
      </c>
      <c r="J37" s="21"/>
      <c r="K37" s="91">
        <v>15</v>
      </c>
      <c r="L37" s="21"/>
      <c r="M37" s="22">
        <v>5</v>
      </c>
      <c r="N37" s="24"/>
      <c r="O37" s="23">
        <v>16</v>
      </c>
      <c r="Q37" s="22">
        <v>5</v>
      </c>
      <c r="R37" s="24"/>
      <c r="S37" s="23">
        <v>14</v>
      </c>
      <c r="U37" s="22">
        <v>5</v>
      </c>
      <c r="V37" s="24"/>
      <c r="W37" s="23">
        <v>17</v>
      </c>
      <c r="Y37" s="22">
        <v>5</v>
      </c>
      <c r="Z37" s="24"/>
      <c r="AA37" s="23">
        <v>13</v>
      </c>
    </row>
    <row r="38" s="1" customFormat="1" spans="7:27">
      <c r="G38" s="21"/>
      <c r="H38" s="21"/>
      <c r="I38" s="22">
        <v>6</v>
      </c>
      <c r="J38" s="21"/>
      <c r="K38" s="91">
        <v>16</v>
      </c>
      <c r="L38" s="21"/>
      <c r="M38" s="22">
        <v>6</v>
      </c>
      <c r="N38" s="24"/>
      <c r="O38" s="23">
        <v>15</v>
      </c>
      <c r="Q38" s="22">
        <v>6</v>
      </c>
      <c r="R38" s="24"/>
      <c r="S38" s="23">
        <v>14</v>
      </c>
      <c r="U38" s="22">
        <v>6</v>
      </c>
      <c r="V38" s="24"/>
      <c r="W38" s="23">
        <v>17</v>
      </c>
      <c r="Y38" s="22">
        <v>6</v>
      </c>
      <c r="Z38" s="24"/>
      <c r="AA38" s="23">
        <v>13</v>
      </c>
    </row>
    <row r="39" s="1" customFormat="1" spans="7:27">
      <c r="G39" s="21"/>
      <c r="H39" s="21"/>
      <c r="I39" s="22">
        <v>7</v>
      </c>
      <c r="J39" s="21"/>
      <c r="K39" s="91">
        <v>16</v>
      </c>
      <c r="L39" s="21"/>
      <c r="M39" s="22">
        <v>7</v>
      </c>
      <c r="N39" s="24"/>
      <c r="O39" s="23">
        <v>16</v>
      </c>
      <c r="Q39" s="22">
        <v>7</v>
      </c>
      <c r="R39" s="24"/>
      <c r="S39" s="23">
        <v>15</v>
      </c>
      <c r="U39" s="22">
        <v>7</v>
      </c>
      <c r="V39" s="24"/>
      <c r="W39" s="23">
        <v>16</v>
      </c>
      <c r="Y39" s="22">
        <v>7</v>
      </c>
      <c r="Z39" s="24"/>
      <c r="AA39" s="23">
        <v>14</v>
      </c>
    </row>
    <row r="40" s="1" customFormat="1" spans="7:27">
      <c r="G40" s="21"/>
      <c r="H40" s="21"/>
      <c r="I40" s="22">
        <v>8</v>
      </c>
      <c r="J40" s="21"/>
      <c r="K40" s="91">
        <v>17</v>
      </c>
      <c r="L40" s="21"/>
      <c r="M40" s="22">
        <v>8</v>
      </c>
      <c r="N40" s="24"/>
      <c r="O40" s="23">
        <v>15</v>
      </c>
      <c r="Q40" s="22">
        <v>8</v>
      </c>
      <c r="R40" s="24"/>
      <c r="S40" s="23">
        <v>16</v>
      </c>
      <c r="U40" s="22">
        <v>8</v>
      </c>
      <c r="V40" s="24"/>
      <c r="W40" s="23">
        <v>15</v>
      </c>
      <c r="Y40" s="22">
        <v>8</v>
      </c>
      <c r="Z40" s="24"/>
      <c r="AA40" s="23">
        <v>15</v>
      </c>
    </row>
    <row r="41" s="1" customFormat="1" spans="7:27">
      <c r="G41" s="21"/>
      <c r="H41" s="21"/>
      <c r="I41" s="22">
        <v>9</v>
      </c>
      <c r="J41" s="21"/>
      <c r="K41" s="91">
        <v>16</v>
      </c>
      <c r="L41" s="21"/>
      <c r="M41" s="22">
        <v>9</v>
      </c>
      <c r="N41" s="24"/>
      <c r="O41" s="23">
        <v>16</v>
      </c>
      <c r="Q41" s="22">
        <v>9</v>
      </c>
      <c r="R41" s="24"/>
      <c r="S41" s="23">
        <v>14</v>
      </c>
      <c r="U41" s="22">
        <v>9</v>
      </c>
      <c r="V41" s="24"/>
      <c r="W41" s="23">
        <v>16</v>
      </c>
      <c r="Y41" s="22">
        <v>9</v>
      </c>
      <c r="Z41" s="24"/>
      <c r="AA41" s="23">
        <v>15</v>
      </c>
    </row>
    <row r="42" s="1" customFormat="1" spans="7:27">
      <c r="G42" s="21"/>
      <c r="H42" s="21"/>
      <c r="I42" s="22">
        <v>10</v>
      </c>
      <c r="J42" s="21"/>
      <c r="K42" s="91">
        <v>16</v>
      </c>
      <c r="L42" s="21"/>
      <c r="M42" s="22">
        <v>10</v>
      </c>
      <c r="N42" s="24"/>
      <c r="O42" s="23">
        <v>16</v>
      </c>
      <c r="Q42" s="22">
        <v>10</v>
      </c>
      <c r="R42" s="24"/>
      <c r="S42" s="23">
        <v>16</v>
      </c>
      <c r="U42" s="22">
        <v>10</v>
      </c>
      <c r="V42" s="24"/>
      <c r="W42" s="23">
        <v>17</v>
      </c>
      <c r="Y42" s="52">
        <v>10</v>
      </c>
      <c r="Z42" s="53"/>
      <c r="AA42" s="54">
        <v>14</v>
      </c>
    </row>
    <row r="43" s="1" customFormat="1" spans="7:27">
      <c r="G43" s="21"/>
      <c r="H43" s="21"/>
      <c r="I43" s="22">
        <v>11</v>
      </c>
      <c r="J43" s="21"/>
      <c r="K43" s="91">
        <v>15</v>
      </c>
      <c r="L43" s="21"/>
      <c r="M43" s="22">
        <v>11</v>
      </c>
      <c r="N43" s="24"/>
      <c r="O43" s="23">
        <v>15</v>
      </c>
      <c r="Q43" s="22">
        <v>11</v>
      </c>
      <c r="R43" s="24"/>
      <c r="S43" s="23">
        <v>14</v>
      </c>
      <c r="U43" s="22">
        <v>11</v>
      </c>
      <c r="V43" s="24" t="s">
        <v>101</v>
      </c>
      <c r="W43" s="23">
        <v>18</v>
      </c>
      <c r="AA43">
        <f>IF(COUNT(AA33:AA42)=0,"",AVERAGE(AA33:AA42))</f>
        <v>13.7</v>
      </c>
    </row>
    <row r="44" s="1" customFormat="1" spans="7:27">
      <c r="G44" s="21"/>
      <c r="H44" s="21"/>
      <c r="I44" s="22">
        <v>12</v>
      </c>
      <c r="J44" s="21"/>
      <c r="K44" s="91">
        <v>16</v>
      </c>
      <c r="L44" s="21"/>
      <c r="M44" s="22">
        <v>12</v>
      </c>
      <c r="N44" s="24"/>
      <c r="O44" s="23">
        <v>16</v>
      </c>
      <c r="Q44" s="22">
        <v>12</v>
      </c>
      <c r="R44" s="24"/>
      <c r="S44" s="23">
        <v>14</v>
      </c>
      <c r="U44" s="22">
        <v>12</v>
      </c>
      <c r="V44" s="24"/>
      <c r="W44" s="23">
        <v>16</v>
      </c>
      <c r="Y44" s="88" t="s">
        <v>69</v>
      </c>
      <c r="Z44" s="92"/>
      <c r="AA44" s="93"/>
    </row>
    <row r="45" s="1" customFormat="1" ht="28.5" spans="7:27">
      <c r="G45" s="21"/>
      <c r="H45" s="21"/>
      <c r="I45" s="22">
        <v>13</v>
      </c>
      <c r="J45" s="21"/>
      <c r="K45" s="91">
        <v>17</v>
      </c>
      <c r="L45" s="21"/>
      <c r="M45" s="22">
        <v>13</v>
      </c>
      <c r="N45" s="24"/>
      <c r="O45" s="23">
        <v>15</v>
      </c>
      <c r="Q45" s="22">
        <v>13</v>
      </c>
      <c r="R45" s="24"/>
      <c r="S45" s="23">
        <v>17</v>
      </c>
      <c r="U45" s="22">
        <v>13</v>
      </c>
      <c r="V45" s="24"/>
      <c r="W45" s="23">
        <v>16</v>
      </c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/>
      <c r="K46" s="91">
        <v>16</v>
      </c>
      <c r="L46" s="21"/>
      <c r="M46" s="22">
        <v>14</v>
      </c>
      <c r="N46" s="24"/>
      <c r="O46" s="23">
        <v>17</v>
      </c>
      <c r="Q46" s="22">
        <v>14</v>
      </c>
      <c r="R46" s="24"/>
      <c r="S46" s="23">
        <v>15</v>
      </c>
      <c r="U46" s="22">
        <v>14</v>
      </c>
      <c r="V46" s="24"/>
      <c r="W46" s="23">
        <v>17</v>
      </c>
      <c r="Y46" s="22">
        <v>1</v>
      </c>
      <c r="Z46" s="24"/>
      <c r="AA46" s="23">
        <v>15</v>
      </c>
    </row>
    <row r="47" s="1" customFormat="1" spans="7:27">
      <c r="G47" s="21"/>
      <c r="H47" s="21"/>
      <c r="I47" s="22">
        <v>15</v>
      </c>
      <c r="J47" s="21"/>
      <c r="K47" s="91">
        <v>15</v>
      </c>
      <c r="L47" s="21"/>
      <c r="M47" s="22">
        <v>15</v>
      </c>
      <c r="N47" s="24"/>
      <c r="O47" s="23">
        <v>16</v>
      </c>
      <c r="Q47" s="22">
        <v>15</v>
      </c>
      <c r="R47" s="24"/>
      <c r="S47" s="23">
        <v>17</v>
      </c>
      <c r="U47" s="22">
        <v>15</v>
      </c>
      <c r="V47" s="24"/>
      <c r="W47" s="23">
        <v>15</v>
      </c>
      <c r="Y47" s="22">
        <v>2</v>
      </c>
      <c r="Z47" s="24"/>
      <c r="AA47" s="23">
        <v>13</v>
      </c>
    </row>
    <row r="48" s="1" customFormat="1" spans="7:27">
      <c r="G48" s="21"/>
      <c r="H48" s="21"/>
      <c r="I48" s="22">
        <v>16</v>
      </c>
      <c r="J48" s="21"/>
      <c r="K48" s="91">
        <v>15</v>
      </c>
      <c r="L48" s="21"/>
      <c r="M48" s="22">
        <v>16</v>
      </c>
      <c r="N48" s="24"/>
      <c r="O48" s="23">
        <v>16</v>
      </c>
      <c r="Q48" s="22">
        <v>16</v>
      </c>
      <c r="R48" s="24"/>
      <c r="S48" s="23">
        <v>15</v>
      </c>
      <c r="U48" s="22">
        <v>16</v>
      </c>
      <c r="V48" s="24"/>
      <c r="W48" s="23">
        <v>17</v>
      </c>
      <c r="Y48" s="22">
        <v>3</v>
      </c>
      <c r="Z48" s="24"/>
      <c r="AA48" s="23">
        <v>15</v>
      </c>
    </row>
    <row r="49" s="1" customFormat="1" spans="7:27">
      <c r="G49" s="21"/>
      <c r="H49" s="21"/>
      <c r="I49" s="22">
        <v>17</v>
      </c>
      <c r="J49" s="21"/>
      <c r="K49" s="91">
        <v>16</v>
      </c>
      <c r="L49" s="21"/>
      <c r="M49" s="22">
        <v>17</v>
      </c>
      <c r="N49" s="24"/>
      <c r="O49" s="23">
        <v>16</v>
      </c>
      <c r="Q49" s="22">
        <v>17</v>
      </c>
      <c r="R49" s="24"/>
      <c r="S49" s="23">
        <v>14</v>
      </c>
      <c r="U49" s="22">
        <v>17</v>
      </c>
      <c r="V49" s="24"/>
      <c r="W49" s="23">
        <v>18</v>
      </c>
      <c r="Y49" s="22">
        <v>4</v>
      </c>
      <c r="Z49" s="24"/>
      <c r="AA49" s="23">
        <v>14</v>
      </c>
    </row>
    <row r="50" s="1" customFormat="1" spans="7:27">
      <c r="G50" s="21"/>
      <c r="H50" s="21"/>
      <c r="I50" s="22">
        <v>18</v>
      </c>
      <c r="J50" s="21"/>
      <c r="K50" s="91">
        <v>17</v>
      </c>
      <c r="L50" s="21"/>
      <c r="M50" s="22">
        <v>18</v>
      </c>
      <c r="N50" s="24"/>
      <c r="O50" s="23">
        <v>17</v>
      </c>
      <c r="Q50" s="22">
        <v>18</v>
      </c>
      <c r="R50" s="24"/>
      <c r="S50" s="23">
        <v>14</v>
      </c>
      <c r="U50" s="22">
        <v>18</v>
      </c>
      <c r="V50" s="24"/>
      <c r="W50" s="23">
        <v>16</v>
      </c>
      <c r="Y50" s="22">
        <v>5</v>
      </c>
      <c r="Z50" s="24"/>
      <c r="AA50" s="23">
        <v>15</v>
      </c>
    </row>
    <row r="51" s="1" customFormat="1" spans="7:27">
      <c r="G51" s="21"/>
      <c r="H51" s="21"/>
      <c r="I51" s="22">
        <v>19</v>
      </c>
      <c r="J51" s="21"/>
      <c r="K51" s="91">
        <v>16</v>
      </c>
      <c r="L51" s="21"/>
      <c r="M51" s="22">
        <v>19</v>
      </c>
      <c r="N51" s="24"/>
      <c r="O51" s="23">
        <v>15</v>
      </c>
      <c r="Q51" s="22">
        <v>19</v>
      </c>
      <c r="R51" s="24"/>
      <c r="S51" s="23">
        <v>15</v>
      </c>
      <c r="U51" s="22">
        <v>19</v>
      </c>
      <c r="V51" s="24"/>
      <c r="W51" s="23">
        <v>15</v>
      </c>
      <c r="Y51" s="22">
        <v>6</v>
      </c>
      <c r="Z51" s="24"/>
      <c r="AA51" s="23">
        <v>15</v>
      </c>
    </row>
    <row r="52" s="1" customFormat="1" spans="7:27">
      <c r="G52" s="21"/>
      <c r="H52" s="21"/>
      <c r="I52" s="52">
        <v>20</v>
      </c>
      <c r="J52" s="74"/>
      <c r="K52" s="94">
        <v>16</v>
      </c>
      <c r="L52"/>
      <c r="M52" s="52">
        <v>20</v>
      </c>
      <c r="N52" s="53"/>
      <c r="O52" s="54">
        <v>15</v>
      </c>
      <c r="Q52" s="52">
        <v>20</v>
      </c>
      <c r="R52" s="53"/>
      <c r="S52" s="54">
        <v>16</v>
      </c>
      <c r="U52" s="52">
        <v>20</v>
      </c>
      <c r="V52" s="53"/>
      <c r="W52" s="54">
        <v>15</v>
      </c>
      <c r="Y52" s="22">
        <v>7</v>
      </c>
      <c r="Z52" s="24"/>
      <c r="AA52" s="23">
        <v>14</v>
      </c>
    </row>
    <row r="53" s="1" customFormat="1" spans="7:27">
      <c r="K53" s="95">
        <f>IF(COUNT(K33:K52)=0,"",AVERAGE(K33:K52))</f>
        <v>15.8</v>
      </c>
      <c r="L53" s="95"/>
      <c r="M53" s="95"/>
      <c r="N53" s="95"/>
      <c r="O53" s="95">
        <f>IF(COUNT(O33:O52)=0,"",AVERAGE(O33:O52))</f>
        <v>15.6</v>
      </c>
      <c r="P53" s="95"/>
      <c r="Q53" s="95"/>
      <c r="R53" s="95"/>
      <c r="S53" s="95">
        <f>IF(COUNT(S33:S52)=0,"",AVERAGE(S33:S52))</f>
        <v>15.2</v>
      </c>
      <c r="T53" s="95"/>
      <c r="U53" s="95"/>
      <c r="V53" s="95"/>
      <c r="W53" s="95">
        <f>IF(COUNT(W33:W52)=0,"",AVERAGE(W33:W52))</f>
        <v>16.1</v>
      </c>
      <c r="Y53" s="22">
        <v>8</v>
      </c>
      <c r="Z53" s="24"/>
      <c r="AA53" s="23">
        <v>15</v>
      </c>
    </row>
    <row r="54" s="1" customFormat="1" spans="7:27">
      <c r="Y54" s="22">
        <v>9</v>
      </c>
      <c r="Z54" s="24"/>
      <c r="AA54" s="23">
        <v>14</v>
      </c>
    </row>
    <row r="55" s="1" customFormat="1" spans="7:27">
      <c r="Y55" s="52">
        <v>10</v>
      </c>
      <c r="Z55" s="53"/>
      <c r="AA55" s="54">
        <v>14</v>
      </c>
    </row>
    <row r="56" s="1" customFormat="1" spans="7:27">
      <c r="AA56">
        <f>IF(COUNT(AA46:AA55)=0,"",AVERAGE(AA46:AA55))</f>
        <v>14.4</v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/>
      <c r="K61" s="91">
        <v>17</v>
      </c>
      <c r="L61" s="21"/>
      <c r="M61" s="22">
        <v>1</v>
      </c>
      <c r="N61" s="24"/>
      <c r="O61" s="23">
        <v>15</v>
      </c>
      <c r="Q61" s="22">
        <v>1</v>
      </c>
      <c r="R61" s="24"/>
      <c r="S61" s="23">
        <v>15</v>
      </c>
      <c r="U61" s="22">
        <v>1</v>
      </c>
      <c r="V61" s="24"/>
      <c r="W61" s="23">
        <v>16</v>
      </c>
      <c r="Y61" s="22">
        <v>1</v>
      </c>
      <c r="Z61" s="24"/>
      <c r="AA61" s="23">
        <v>13</v>
      </c>
    </row>
    <row r="62" s="1" customFormat="1" spans="7:27">
      <c r="G62" s="21"/>
      <c r="H62" s="21"/>
      <c r="I62" s="22">
        <v>2</v>
      </c>
      <c r="J62" s="21"/>
      <c r="K62" s="91">
        <v>16</v>
      </c>
      <c r="L62" s="21"/>
      <c r="M62" s="22">
        <v>2</v>
      </c>
      <c r="N62" s="24"/>
      <c r="O62" s="23">
        <v>15</v>
      </c>
      <c r="Q62" s="22">
        <v>2</v>
      </c>
      <c r="R62" s="24"/>
      <c r="S62" s="23">
        <v>15</v>
      </c>
      <c r="U62" s="22">
        <v>2</v>
      </c>
      <c r="V62" s="24"/>
      <c r="W62" s="23">
        <v>15</v>
      </c>
      <c r="Y62" s="22">
        <v>2</v>
      </c>
      <c r="Z62" s="24"/>
      <c r="AA62" s="23">
        <v>13</v>
      </c>
    </row>
    <row r="63" s="1" customFormat="1" spans="7:27">
      <c r="G63" s="21"/>
      <c r="H63" s="21"/>
      <c r="I63" s="22">
        <v>3</v>
      </c>
      <c r="J63" s="21"/>
      <c r="K63" s="91">
        <v>18</v>
      </c>
      <c r="L63" s="21"/>
      <c r="M63" s="22">
        <v>3</v>
      </c>
      <c r="N63" s="24"/>
      <c r="O63" s="23">
        <v>15</v>
      </c>
      <c r="Q63" s="22">
        <v>3</v>
      </c>
      <c r="R63" s="24"/>
      <c r="S63" s="23">
        <v>16</v>
      </c>
      <c r="U63" s="22">
        <v>3</v>
      </c>
      <c r="V63" s="24"/>
      <c r="W63" s="23">
        <v>13</v>
      </c>
      <c r="Y63" s="22">
        <v>3</v>
      </c>
      <c r="Z63" s="24"/>
      <c r="AA63" s="23">
        <v>14</v>
      </c>
    </row>
    <row r="64" s="1" customFormat="1" spans="7:27">
      <c r="G64" s="21"/>
      <c r="H64" s="21"/>
      <c r="I64" s="22">
        <v>4</v>
      </c>
      <c r="J64" s="21"/>
      <c r="K64" s="91">
        <v>16</v>
      </c>
      <c r="L64" s="21"/>
      <c r="M64" s="22">
        <v>4</v>
      </c>
      <c r="N64" s="24"/>
      <c r="O64" s="23">
        <v>14</v>
      </c>
      <c r="Q64" s="22">
        <v>4</v>
      </c>
      <c r="R64" s="24"/>
      <c r="S64" s="23">
        <v>15</v>
      </c>
      <c r="U64" s="22">
        <v>4</v>
      </c>
      <c r="V64" s="24"/>
      <c r="W64" s="23">
        <v>16</v>
      </c>
      <c r="Y64" s="22">
        <v>4</v>
      </c>
      <c r="Z64" s="24"/>
      <c r="AA64" s="23">
        <v>14</v>
      </c>
    </row>
    <row r="65" s="1" customFormat="1" spans="7:27">
      <c r="G65" s="21"/>
      <c r="H65" s="21"/>
      <c r="I65" s="22">
        <v>5</v>
      </c>
      <c r="J65" s="21"/>
      <c r="K65" s="91">
        <v>17</v>
      </c>
      <c r="L65" s="21"/>
      <c r="M65" s="22">
        <v>5</v>
      </c>
      <c r="N65" s="24"/>
      <c r="O65" s="23">
        <v>15</v>
      </c>
      <c r="Q65" s="22">
        <v>5</v>
      </c>
      <c r="R65" s="24"/>
      <c r="S65" s="23">
        <v>17</v>
      </c>
      <c r="U65" s="22">
        <v>5</v>
      </c>
      <c r="V65" s="24"/>
      <c r="W65" s="23">
        <v>15</v>
      </c>
      <c r="Y65" s="22">
        <v>5</v>
      </c>
      <c r="Z65" s="24"/>
      <c r="AA65" s="23">
        <v>13</v>
      </c>
    </row>
    <row r="66" s="1" customFormat="1" spans="7:27">
      <c r="G66" s="21"/>
      <c r="H66" s="21"/>
      <c r="I66" s="22">
        <v>6</v>
      </c>
      <c r="J66" s="21"/>
      <c r="K66" s="91">
        <v>16</v>
      </c>
      <c r="L66" s="21"/>
      <c r="M66" s="22">
        <v>6</v>
      </c>
      <c r="N66" s="24"/>
      <c r="O66" s="23">
        <v>16</v>
      </c>
      <c r="Q66" s="22">
        <v>6</v>
      </c>
      <c r="R66" s="24"/>
      <c r="S66" s="23">
        <v>16</v>
      </c>
      <c r="U66" s="22">
        <v>6</v>
      </c>
      <c r="V66" s="24"/>
      <c r="W66" s="23">
        <v>17</v>
      </c>
      <c r="Y66" s="22">
        <v>6</v>
      </c>
      <c r="Z66" s="24"/>
      <c r="AA66" s="23">
        <v>12</v>
      </c>
    </row>
    <row r="67" s="1" customFormat="1" spans="7:27">
      <c r="G67" s="21"/>
      <c r="H67" s="21"/>
      <c r="I67" s="22">
        <v>7</v>
      </c>
      <c r="J67" s="21"/>
      <c r="K67" s="91">
        <v>16</v>
      </c>
      <c r="L67" s="21"/>
      <c r="M67" s="22">
        <v>7</v>
      </c>
      <c r="N67" s="24"/>
      <c r="O67" s="23">
        <v>16</v>
      </c>
      <c r="Q67" s="22">
        <v>7</v>
      </c>
      <c r="R67" s="24"/>
      <c r="S67" s="23">
        <v>16</v>
      </c>
      <c r="U67" s="22">
        <v>7</v>
      </c>
      <c r="V67" s="24"/>
      <c r="W67" s="23">
        <v>16</v>
      </c>
      <c r="Y67" s="22">
        <v>7</v>
      </c>
      <c r="Z67" s="24"/>
      <c r="AA67" s="23">
        <v>13</v>
      </c>
    </row>
    <row r="68" s="1" customFormat="1" spans="7:27">
      <c r="G68" s="21"/>
      <c r="H68" s="21"/>
      <c r="I68" s="22">
        <v>8</v>
      </c>
      <c r="J68" s="21"/>
      <c r="K68" s="91">
        <v>15</v>
      </c>
      <c r="L68" s="21"/>
      <c r="M68" s="22">
        <v>8</v>
      </c>
      <c r="N68" s="24"/>
      <c r="O68" s="23">
        <v>15</v>
      </c>
      <c r="Q68" s="22">
        <v>8</v>
      </c>
      <c r="R68" s="24"/>
      <c r="S68" s="68">
        <v>15</v>
      </c>
      <c r="U68" s="22">
        <v>8</v>
      </c>
      <c r="V68" s="24"/>
      <c r="W68" s="23">
        <v>15</v>
      </c>
      <c r="Y68" s="22">
        <v>8</v>
      </c>
      <c r="Z68" s="24"/>
      <c r="AA68" s="23">
        <v>12</v>
      </c>
    </row>
    <row r="69" s="1" customFormat="1" spans="7:27">
      <c r="G69" s="21"/>
      <c r="H69" s="21"/>
      <c r="I69" s="22">
        <v>9</v>
      </c>
      <c r="J69" s="21"/>
      <c r="K69" s="91">
        <v>16</v>
      </c>
      <c r="L69" s="21"/>
      <c r="M69" s="22">
        <v>9</v>
      </c>
      <c r="N69" s="24"/>
      <c r="O69" s="23">
        <v>17</v>
      </c>
      <c r="Q69" s="22">
        <v>9</v>
      </c>
      <c r="R69" s="24"/>
      <c r="S69" s="68">
        <v>15</v>
      </c>
      <c r="U69" s="22">
        <v>9</v>
      </c>
      <c r="V69" s="24"/>
      <c r="W69" s="23">
        <v>16</v>
      </c>
      <c r="Y69" s="22">
        <v>9</v>
      </c>
      <c r="Z69" s="24"/>
      <c r="AA69" s="23">
        <v>13</v>
      </c>
    </row>
    <row r="70" s="1" customFormat="1" spans="7:27">
      <c r="G70" s="21"/>
      <c r="H70" s="21"/>
      <c r="I70" s="22">
        <v>10</v>
      </c>
      <c r="J70" s="21"/>
      <c r="K70" s="91">
        <v>17</v>
      </c>
      <c r="L70" s="21"/>
      <c r="M70" s="22">
        <v>10</v>
      </c>
      <c r="N70" s="24"/>
      <c r="O70" s="23">
        <v>15</v>
      </c>
      <c r="Q70" s="22">
        <v>10</v>
      </c>
      <c r="R70" s="24"/>
      <c r="S70" s="68">
        <v>15</v>
      </c>
      <c r="U70" s="22">
        <v>10</v>
      </c>
      <c r="V70" s="24"/>
      <c r="W70" s="23">
        <v>16</v>
      </c>
      <c r="Y70" s="52">
        <v>10</v>
      </c>
      <c r="Z70" s="53"/>
      <c r="AA70" s="54">
        <v>13</v>
      </c>
    </row>
    <row r="71" s="1" customFormat="1" spans="7:27">
      <c r="G71" s="21"/>
      <c r="H71" s="21"/>
      <c r="I71" s="22">
        <v>11</v>
      </c>
      <c r="J71" s="21"/>
      <c r="K71" s="91">
        <v>15</v>
      </c>
      <c r="L71" s="21"/>
      <c r="M71" s="22">
        <v>11</v>
      </c>
      <c r="N71" s="24"/>
      <c r="O71" s="23">
        <v>16</v>
      </c>
      <c r="Q71" s="22">
        <v>11</v>
      </c>
      <c r="R71" s="24"/>
      <c r="S71" s="68">
        <v>16</v>
      </c>
      <c r="U71" s="22">
        <v>11</v>
      </c>
      <c r="V71" s="24"/>
      <c r="W71" s="23">
        <v>15</v>
      </c>
      <c r="AA71">
        <f>IF(COUNT(AA61:AA70)=0,"",AVERAGE(AA61:AA70))</f>
        <v>13</v>
      </c>
    </row>
    <row r="72" s="1" customFormat="1" spans="7:27">
      <c r="G72" s="21"/>
      <c r="H72" s="21"/>
      <c r="I72" s="22">
        <v>12</v>
      </c>
      <c r="J72" s="21"/>
      <c r="K72" s="91">
        <v>18</v>
      </c>
      <c r="L72" s="21"/>
      <c r="M72" s="22">
        <v>12</v>
      </c>
      <c r="N72" s="24"/>
      <c r="O72" s="23">
        <v>15</v>
      </c>
      <c r="Q72" s="22">
        <v>12</v>
      </c>
      <c r="R72" s="24"/>
      <c r="S72" s="68">
        <v>14</v>
      </c>
      <c r="U72" s="22">
        <v>12</v>
      </c>
      <c r="V72" s="24"/>
      <c r="W72" s="23">
        <v>17</v>
      </c>
      <c r="Y72" s="88" t="s">
        <v>69</v>
      </c>
      <c r="Z72" s="92"/>
      <c r="AA72" s="93"/>
    </row>
    <row r="73" s="1" customFormat="1" ht="28.5" spans="7:27">
      <c r="G73" s="21"/>
      <c r="H73" s="21"/>
      <c r="I73" s="22">
        <v>13</v>
      </c>
      <c r="J73" s="21"/>
      <c r="K73" s="91">
        <v>17</v>
      </c>
      <c r="L73" s="21"/>
      <c r="M73" s="22">
        <v>13</v>
      </c>
      <c r="N73" s="24"/>
      <c r="O73" s="23">
        <v>17</v>
      </c>
      <c r="Q73" s="22">
        <v>13</v>
      </c>
      <c r="R73" s="24"/>
      <c r="S73" s="68">
        <v>16</v>
      </c>
      <c r="U73" s="22">
        <v>13</v>
      </c>
      <c r="V73" s="24"/>
      <c r="W73" s="23">
        <v>14</v>
      </c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/>
      <c r="I74" s="22">
        <v>14</v>
      </c>
      <c r="J74" s="21"/>
      <c r="K74" s="91">
        <v>16</v>
      </c>
      <c r="L74" s="21"/>
      <c r="M74" s="22">
        <v>14</v>
      </c>
      <c r="N74" s="24"/>
      <c r="O74" s="23">
        <v>16</v>
      </c>
      <c r="Q74" s="22">
        <v>14</v>
      </c>
      <c r="R74" s="24"/>
      <c r="S74" s="68">
        <v>15</v>
      </c>
      <c r="U74" s="22">
        <v>14</v>
      </c>
      <c r="V74" s="24"/>
      <c r="W74" s="23">
        <v>15</v>
      </c>
      <c r="Y74" s="22">
        <v>1</v>
      </c>
      <c r="Z74" s="24"/>
      <c r="AA74" s="23">
        <v>11</v>
      </c>
    </row>
    <row r="75" s="1" customFormat="1" spans="7:27">
      <c r="G75" s="21"/>
      <c r="H75" s="21"/>
      <c r="I75" s="22">
        <v>15</v>
      </c>
      <c r="J75" s="21"/>
      <c r="K75" s="91">
        <v>17</v>
      </c>
      <c r="L75" s="21"/>
      <c r="M75" s="22">
        <v>15</v>
      </c>
      <c r="N75" s="24"/>
      <c r="O75" s="23">
        <v>17</v>
      </c>
      <c r="Q75" s="22">
        <v>15</v>
      </c>
      <c r="R75" s="24"/>
      <c r="S75" s="68">
        <v>15</v>
      </c>
      <c r="U75" s="22">
        <v>15</v>
      </c>
      <c r="V75" s="24"/>
      <c r="W75" s="23">
        <v>13</v>
      </c>
      <c r="Y75" s="22">
        <v>2</v>
      </c>
      <c r="Z75" s="24"/>
      <c r="AA75" s="23">
        <v>13</v>
      </c>
    </row>
    <row r="76" s="1" customFormat="1" spans="7:27">
      <c r="G76" s="21"/>
      <c r="H76" s="21"/>
      <c r="I76" s="22">
        <v>16</v>
      </c>
      <c r="J76" s="21"/>
      <c r="K76" s="91">
        <v>16</v>
      </c>
      <c r="L76" s="21"/>
      <c r="M76" s="22">
        <v>16</v>
      </c>
      <c r="N76" s="24"/>
      <c r="O76" s="23">
        <v>16</v>
      </c>
      <c r="Q76" s="22">
        <v>16</v>
      </c>
      <c r="R76" s="24"/>
      <c r="S76" s="23">
        <v>15</v>
      </c>
      <c r="U76" s="22">
        <v>16</v>
      </c>
      <c r="V76" s="24"/>
      <c r="W76" s="23">
        <v>14</v>
      </c>
      <c r="Y76" s="22">
        <v>3</v>
      </c>
      <c r="Z76" s="24"/>
      <c r="AA76" s="23">
        <v>14</v>
      </c>
    </row>
    <row r="77" s="1" customFormat="1" spans="7:27">
      <c r="G77" s="21"/>
      <c r="H77" s="21"/>
      <c r="I77" s="22">
        <v>17</v>
      </c>
      <c r="J77" s="21"/>
      <c r="K77" s="91">
        <v>16</v>
      </c>
      <c r="L77" s="21"/>
      <c r="M77" s="22">
        <v>17</v>
      </c>
      <c r="N77" s="24"/>
      <c r="O77" s="23">
        <v>15</v>
      </c>
      <c r="Q77" s="22">
        <v>17</v>
      </c>
      <c r="R77" s="24"/>
      <c r="S77" s="23">
        <v>16</v>
      </c>
      <c r="U77" s="22">
        <v>17</v>
      </c>
      <c r="V77" s="24"/>
      <c r="W77" s="23">
        <v>17</v>
      </c>
      <c r="Y77" s="22">
        <v>4</v>
      </c>
      <c r="Z77" s="24"/>
      <c r="AA77" s="23">
        <v>11</v>
      </c>
    </row>
    <row r="78" s="1" customFormat="1" spans="7:27">
      <c r="G78" s="21"/>
      <c r="H78" s="21"/>
      <c r="I78" s="22">
        <v>18</v>
      </c>
      <c r="J78" s="21"/>
      <c r="K78" s="91">
        <v>15</v>
      </c>
      <c r="L78" s="21"/>
      <c r="M78" s="22">
        <v>18</v>
      </c>
      <c r="N78" s="24"/>
      <c r="O78" s="23">
        <v>15</v>
      </c>
      <c r="Q78" s="22">
        <v>18</v>
      </c>
      <c r="R78" s="24"/>
      <c r="S78" s="23">
        <v>17</v>
      </c>
      <c r="U78" s="22">
        <v>18</v>
      </c>
      <c r="V78" s="24"/>
      <c r="W78" s="23">
        <v>16</v>
      </c>
      <c r="Y78" s="22">
        <v>5</v>
      </c>
      <c r="Z78" s="24"/>
      <c r="AA78" s="23">
        <v>12</v>
      </c>
    </row>
    <row r="79" s="1" customFormat="1" spans="7:27">
      <c r="G79" s="21"/>
      <c r="H79" s="21"/>
      <c r="I79" s="22">
        <v>19</v>
      </c>
      <c r="J79" s="21"/>
      <c r="K79" s="91">
        <v>16</v>
      </c>
      <c r="L79" s="21"/>
      <c r="M79" s="22">
        <v>19</v>
      </c>
      <c r="N79" s="24"/>
      <c r="O79" s="23">
        <v>15</v>
      </c>
      <c r="Q79" s="22">
        <v>19</v>
      </c>
      <c r="R79" s="24"/>
      <c r="S79" s="23">
        <v>14</v>
      </c>
      <c r="U79" s="22">
        <v>19</v>
      </c>
      <c r="V79" s="24"/>
      <c r="W79" s="23">
        <v>17</v>
      </c>
      <c r="Y79" s="22">
        <v>6</v>
      </c>
      <c r="Z79" s="24"/>
      <c r="AA79" s="23">
        <v>12</v>
      </c>
    </row>
    <row r="80" s="1" customFormat="1" spans="7:27">
      <c r="G80" s="21"/>
      <c r="H80" s="21"/>
      <c r="I80" s="52">
        <v>20</v>
      </c>
      <c r="J80" s="74"/>
      <c r="K80" s="94">
        <v>16</v>
      </c>
      <c r="L80"/>
      <c r="M80" s="52">
        <v>20</v>
      </c>
      <c r="N80" s="53"/>
      <c r="O80" s="54"/>
      <c r="Q80" s="52">
        <v>20</v>
      </c>
      <c r="R80" s="53"/>
      <c r="S80" s="54">
        <v>15</v>
      </c>
      <c r="U80" s="52">
        <v>20</v>
      </c>
      <c r="V80" s="53"/>
      <c r="W80" s="54">
        <v>15</v>
      </c>
      <c r="Y80" s="22">
        <v>7</v>
      </c>
      <c r="Z80" s="24"/>
      <c r="AA80" s="23">
        <v>14</v>
      </c>
    </row>
    <row r="81" s="1" customFormat="1" spans="7:27">
      <c r="K81" s="95">
        <f>IF(COUNT(K61:K80)=0,"",AVERAGE(K61:K80))</f>
        <v>16.3</v>
      </c>
      <c r="L81" s="95"/>
      <c r="M81" s="95"/>
      <c r="N81" s="95"/>
      <c r="O81" s="95">
        <f>IF(COUNT(O61:O80)=0,"",AVERAGE(O61:O80))</f>
        <v>15.5263157894737</v>
      </c>
      <c r="P81" s="95"/>
      <c r="Q81" s="95"/>
      <c r="R81" s="95"/>
      <c r="S81" s="95">
        <f>IF(COUNT(S61:S80)=0,"",AVERAGE(S61:S80))</f>
        <v>15.4</v>
      </c>
      <c r="T81" s="95"/>
      <c r="U81" s="95"/>
      <c r="V81" s="95"/>
      <c r="W81" s="95">
        <f>IF(COUNT(W61:W80)=0,"",AVERAGE(W61:W80))</f>
        <v>15.4</v>
      </c>
      <c r="Y81" s="22">
        <v>8</v>
      </c>
      <c r="Z81" s="24"/>
      <c r="AA81" s="23">
        <v>14</v>
      </c>
    </row>
    <row r="82" s="1" customFormat="1" spans="7:27">
      <c r="Y82" s="22">
        <v>9</v>
      </c>
      <c r="Z82" s="24"/>
      <c r="AA82" s="23">
        <v>13</v>
      </c>
    </row>
    <row r="83" s="1" customFormat="1" spans="7:27">
      <c r="Y83" s="52">
        <v>10</v>
      </c>
      <c r="Z83" s="53"/>
      <c r="AA83" s="54">
        <v>14</v>
      </c>
    </row>
    <row r="84" s="1" customFormat="1" spans="7:27">
      <c r="AA84">
        <f>IF(COUNT(AA74:AA83)=0,"",AVERAGE(AA74:AA83))</f>
        <v>12.8</v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/>
      <c r="K89" s="91"/>
      <c r="L89" s="21"/>
      <c r="M89" s="22">
        <v>1</v>
      </c>
      <c r="N89" s="24"/>
      <c r="O89" s="23"/>
      <c r="Q89" s="22">
        <v>1</v>
      </c>
      <c r="R89" s="24"/>
      <c r="S89" s="23"/>
      <c r="U89" s="22">
        <v>1</v>
      </c>
      <c r="V89" s="24"/>
      <c r="W89" s="23"/>
      <c r="Y89" s="22">
        <v>1</v>
      </c>
      <c r="Z89" s="24"/>
      <c r="AA89" s="23"/>
    </row>
    <row r="90" s="1" customFormat="1" spans="7:27">
      <c r="G90" s="21"/>
      <c r="H90" s="21"/>
      <c r="I90" s="22">
        <v>2</v>
      </c>
      <c r="J90" s="21"/>
      <c r="K90" s="91"/>
      <c r="L90" s="21"/>
      <c r="M90" s="22">
        <v>2</v>
      </c>
      <c r="N90" s="24"/>
      <c r="O90" s="23"/>
      <c r="Q90" s="22">
        <v>2</v>
      </c>
      <c r="R90" s="24"/>
      <c r="S90" s="23"/>
      <c r="U90" s="22">
        <v>2</v>
      </c>
      <c r="V90" s="24"/>
      <c r="W90" s="23"/>
      <c r="Y90" s="22">
        <v>2</v>
      </c>
      <c r="Z90" s="24"/>
      <c r="AA90" s="23"/>
    </row>
    <row r="91" s="1" customFormat="1" spans="7:27">
      <c r="G91" s="21"/>
      <c r="H91" s="21"/>
      <c r="I91" s="22">
        <v>3</v>
      </c>
      <c r="J91" s="21"/>
      <c r="K91" s="91"/>
      <c r="L91" s="21"/>
      <c r="M91" s="22">
        <v>3</v>
      </c>
      <c r="N91" s="24"/>
      <c r="O91" s="23"/>
      <c r="Q91" s="22">
        <v>3</v>
      </c>
      <c r="R91" s="24"/>
      <c r="S91" s="23"/>
      <c r="U91" s="22">
        <v>3</v>
      </c>
      <c r="V91" s="24"/>
      <c r="W91" s="23"/>
      <c r="Y91" s="22">
        <v>3</v>
      </c>
      <c r="Z91" s="24"/>
      <c r="AA91" s="23"/>
    </row>
    <row r="92" s="1" customFormat="1" spans="7:27">
      <c r="G92" s="21"/>
      <c r="H92" s="21"/>
      <c r="I92" s="22">
        <v>4</v>
      </c>
      <c r="J92" s="21"/>
      <c r="K92" s="91"/>
      <c r="L92" s="21"/>
      <c r="M92" s="22">
        <v>4</v>
      </c>
      <c r="N92" s="24"/>
      <c r="O92" s="23"/>
      <c r="Q92" s="22">
        <v>4</v>
      </c>
      <c r="R92" s="24"/>
      <c r="S92" s="23"/>
      <c r="U92" s="22">
        <v>4</v>
      </c>
      <c r="V92" s="24"/>
      <c r="W92" s="23"/>
      <c r="Y92" s="22">
        <v>4</v>
      </c>
      <c r="Z92" s="24"/>
      <c r="AA92" s="23"/>
    </row>
    <row r="93" s="1" customFormat="1" spans="7:27">
      <c r="G93" s="21"/>
      <c r="H93" s="21"/>
      <c r="I93" s="22">
        <v>5</v>
      </c>
      <c r="J93" s="21"/>
      <c r="K93" s="91"/>
      <c r="L93" s="21"/>
      <c r="M93" s="22">
        <v>5</v>
      </c>
      <c r="N93" s="24"/>
      <c r="O93" s="23"/>
      <c r="Q93" s="22">
        <v>5</v>
      </c>
      <c r="R93" s="24"/>
      <c r="S93" s="23"/>
      <c r="U93" s="22">
        <v>5</v>
      </c>
      <c r="V93" s="24"/>
      <c r="W93" s="23"/>
      <c r="Y93" s="22">
        <v>5</v>
      </c>
      <c r="Z93" s="24"/>
      <c r="AA93" s="23"/>
    </row>
    <row r="94" s="1" customFormat="1" spans="7:27">
      <c r="G94" s="21"/>
      <c r="H94" s="21"/>
      <c r="I94" s="22">
        <v>6</v>
      </c>
      <c r="J94" s="21"/>
      <c r="K94" s="91"/>
      <c r="L94" s="21"/>
      <c r="M94" s="22">
        <v>6</v>
      </c>
      <c r="N94" s="24"/>
      <c r="O94" s="23"/>
      <c r="Q94" s="22">
        <v>6</v>
      </c>
      <c r="R94" s="24"/>
      <c r="S94" s="23"/>
      <c r="U94" s="22">
        <v>6</v>
      </c>
      <c r="V94" s="24"/>
      <c r="W94" s="23"/>
      <c r="Y94" s="22">
        <v>6</v>
      </c>
      <c r="Z94" s="24"/>
      <c r="AA94" s="23"/>
    </row>
    <row r="95" s="1" customFormat="1" spans="7:27">
      <c r="G95" s="21"/>
      <c r="H95" s="21"/>
      <c r="I95" s="22">
        <v>7</v>
      </c>
      <c r="J95" s="21"/>
      <c r="K95" s="91"/>
      <c r="L95" s="21"/>
      <c r="M95" s="22">
        <v>7</v>
      </c>
      <c r="N95" s="24"/>
      <c r="O95" s="23"/>
      <c r="Q95" s="22">
        <v>7</v>
      </c>
      <c r="R95" s="24"/>
      <c r="S95" s="23"/>
      <c r="U95" s="22">
        <v>7</v>
      </c>
      <c r="V95" s="24"/>
      <c r="W95" s="23"/>
      <c r="Y95" s="22">
        <v>7</v>
      </c>
      <c r="Z95" s="24"/>
      <c r="AA95" s="23"/>
    </row>
    <row r="96" s="1" customFormat="1" spans="7:27">
      <c r="G96" s="21"/>
      <c r="H96" s="21"/>
      <c r="I96" s="22">
        <v>8</v>
      </c>
      <c r="J96" s="21"/>
      <c r="K96" s="91"/>
      <c r="L96" s="21"/>
      <c r="M96" s="22">
        <v>8</v>
      </c>
      <c r="N96" s="24"/>
      <c r="O96" s="23"/>
      <c r="Q96" s="22">
        <v>8</v>
      </c>
      <c r="R96" s="24"/>
      <c r="S96" s="23"/>
      <c r="U96" s="22">
        <v>8</v>
      </c>
      <c r="V96" s="24"/>
      <c r="W96" s="23"/>
      <c r="Y96" s="22">
        <v>8</v>
      </c>
      <c r="Z96" s="24"/>
      <c r="AA96" s="23"/>
    </row>
    <row r="97" s="1" customFormat="1" spans="7:27">
      <c r="G97" s="21"/>
      <c r="H97" s="21"/>
      <c r="I97" s="22">
        <v>9</v>
      </c>
      <c r="J97" s="21"/>
      <c r="K97" s="91"/>
      <c r="L97" s="21"/>
      <c r="M97" s="22">
        <v>9</v>
      </c>
      <c r="N97" s="24"/>
      <c r="O97" s="23"/>
      <c r="Q97" s="22">
        <v>9</v>
      </c>
      <c r="R97" s="24"/>
      <c r="S97" s="23"/>
      <c r="U97" s="22">
        <v>9</v>
      </c>
      <c r="V97" s="24"/>
      <c r="W97" s="23"/>
      <c r="Y97" s="22">
        <v>9</v>
      </c>
      <c r="Z97" s="24"/>
      <c r="AA97" s="23"/>
    </row>
    <row r="98" s="1" customFormat="1" spans="7:27">
      <c r="G98" s="21"/>
      <c r="H98" s="21"/>
      <c r="I98" s="22">
        <v>10</v>
      </c>
      <c r="J98" s="21"/>
      <c r="K98" s="91"/>
      <c r="L98" s="21"/>
      <c r="M98" s="22">
        <v>10</v>
      </c>
      <c r="N98" s="24"/>
      <c r="O98" s="23"/>
      <c r="Q98" s="22">
        <v>10</v>
      </c>
      <c r="R98" s="24"/>
      <c r="S98" s="23"/>
      <c r="U98" s="22">
        <v>10</v>
      </c>
      <c r="V98" s="24"/>
      <c r="W98" s="23"/>
      <c r="Y98" s="52">
        <v>10</v>
      </c>
      <c r="Z98" s="53"/>
      <c r="AA98" s="54"/>
    </row>
    <row r="99" s="1" customFormat="1" spans="7:27">
      <c r="G99" s="21"/>
      <c r="H99" s="21"/>
      <c r="I99" s="22">
        <v>11</v>
      </c>
      <c r="J99" s="21"/>
      <c r="K99" s="91"/>
      <c r="L99" s="21"/>
      <c r="M99" s="22">
        <v>11</v>
      </c>
      <c r="N99" s="24"/>
      <c r="O99" s="23"/>
      <c r="Q99" s="22">
        <v>11</v>
      </c>
      <c r="R99" s="24"/>
      <c r="S99" s="23"/>
      <c r="U99" s="22">
        <v>11</v>
      </c>
      <c r="V99" s="24"/>
      <c r="W99" s="23"/>
      <c r="AA99" t="str">
        <f>IF(COUNT(AA89:AA98)=0,"",AVERAGE(AA89:AA98))</f>
        <v/>
      </c>
    </row>
    <row r="100" s="1" customFormat="1" spans="7:27">
      <c r="G100" s="21"/>
      <c r="H100" s="21"/>
      <c r="I100" s="22">
        <v>12</v>
      </c>
      <c r="J100" s="21"/>
      <c r="K100" s="91"/>
      <c r="L100" s="21"/>
      <c r="M100" s="22">
        <v>12</v>
      </c>
      <c r="N100" s="24"/>
      <c r="O100" s="23"/>
      <c r="Q100" s="22">
        <v>12</v>
      </c>
      <c r="R100" s="24"/>
      <c r="S100" s="23"/>
      <c r="U100" s="22">
        <v>12</v>
      </c>
      <c r="V100" s="24"/>
      <c r="W100" s="23"/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/>
      <c r="K101" s="91"/>
      <c r="L101" s="21"/>
      <c r="M101" s="22">
        <v>13</v>
      </c>
      <c r="N101" s="24"/>
      <c r="O101" s="23"/>
      <c r="Q101" s="22">
        <v>13</v>
      </c>
      <c r="R101" s="24"/>
      <c r="S101" s="23"/>
      <c r="U101" s="22">
        <v>13</v>
      </c>
      <c r="V101" s="24"/>
      <c r="W101" s="23"/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/>
      <c r="I102" s="22">
        <v>14</v>
      </c>
      <c r="J102" s="21"/>
      <c r="K102" s="91"/>
      <c r="L102" s="21"/>
      <c r="M102" s="22">
        <v>14</v>
      </c>
      <c r="N102" s="24"/>
      <c r="O102" s="23"/>
      <c r="Q102" s="22">
        <v>14</v>
      </c>
      <c r="R102" s="24"/>
      <c r="S102" s="23"/>
      <c r="U102" s="22">
        <v>14</v>
      </c>
      <c r="V102" s="24"/>
      <c r="W102" s="23"/>
      <c r="Y102" s="22">
        <v>1</v>
      </c>
      <c r="Z102" s="24"/>
      <c r="AA102" s="23"/>
    </row>
    <row r="103" s="1" customFormat="1" spans="7:27">
      <c r="G103" s="21"/>
      <c r="H103" s="21"/>
      <c r="I103" s="22">
        <v>15</v>
      </c>
      <c r="J103" s="21"/>
      <c r="K103" s="91"/>
      <c r="L103" s="21"/>
      <c r="M103" s="22">
        <v>15</v>
      </c>
      <c r="N103" s="24"/>
      <c r="O103" s="23"/>
      <c r="Q103" s="22">
        <v>15</v>
      </c>
      <c r="R103" s="24"/>
      <c r="S103" s="23"/>
      <c r="U103" s="22">
        <v>15</v>
      </c>
      <c r="V103" s="24"/>
      <c r="W103" s="23"/>
      <c r="Y103" s="22">
        <v>2</v>
      </c>
      <c r="Z103" s="24"/>
      <c r="AA103" s="23"/>
    </row>
    <row r="104" s="1" customFormat="1" spans="7:27">
      <c r="G104" s="21"/>
      <c r="H104" s="21"/>
      <c r="I104" s="22">
        <v>16</v>
      </c>
      <c r="J104" s="21"/>
      <c r="K104" s="91"/>
      <c r="L104" s="21"/>
      <c r="M104" s="22">
        <v>16</v>
      </c>
      <c r="N104" s="24"/>
      <c r="O104" s="23"/>
      <c r="Q104" s="22">
        <v>16</v>
      </c>
      <c r="R104" s="24"/>
      <c r="S104" s="23"/>
      <c r="U104" s="22">
        <v>16</v>
      </c>
      <c r="V104" s="24"/>
      <c r="W104" s="23"/>
      <c r="Y104" s="22">
        <v>3</v>
      </c>
      <c r="Z104" s="24"/>
      <c r="AA104" s="23"/>
    </row>
    <row r="105" s="1" customFormat="1" spans="7:27">
      <c r="G105" s="21"/>
      <c r="H105" s="21"/>
      <c r="I105" s="22">
        <v>17</v>
      </c>
      <c r="J105" s="21"/>
      <c r="K105" s="91"/>
      <c r="L105" s="21"/>
      <c r="M105" s="22">
        <v>17</v>
      </c>
      <c r="N105" s="24"/>
      <c r="O105" s="23"/>
      <c r="Q105" s="22">
        <v>17</v>
      </c>
      <c r="R105" s="24"/>
      <c r="S105" s="23"/>
      <c r="U105" s="22">
        <v>17</v>
      </c>
      <c r="V105" s="24"/>
      <c r="W105" s="23"/>
      <c r="Y105" s="22">
        <v>4</v>
      </c>
      <c r="Z105" s="24"/>
      <c r="AA105" s="23"/>
    </row>
    <row r="106" s="1" customFormat="1" spans="7:27">
      <c r="G106" s="21"/>
      <c r="H106" s="21"/>
      <c r="I106" s="22">
        <v>18</v>
      </c>
      <c r="J106" s="21"/>
      <c r="K106" s="91"/>
      <c r="L106" s="21"/>
      <c r="M106" s="22">
        <v>18</v>
      </c>
      <c r="N106" s="24"/>
      <c r="O106" s="23"/>
      <c r="Q106" s="22">
        <v>18</v>
      </c>
      <c r="R106" s="24"/>
      <c r="S106" s="23"/>
      <c r="U106" s="22">
        <v>18</v>
      </c>
      <c r="V106" s="24"/>
      <c r="W106" s="23"/>
      <c r="Y106" s="22">
        <v>5</v>
      </c>
      <c r="Z106" s="24"/>
      <c r="AA106" s="23"/>
    </row>
    <row r="107" s="1" customFormat="1" spans="7:27">
      <c r="G107" s="21"/>
      <c r="H107" s="21"/>
      <c r="I107" s="22">
        <v>19</v>
      </c>
      <c r="J107" s="21"/>
      <c r="K107" s="91"/>
      <c r="L107" s="21"/>
      <c r="M107" s="22">
        <v>19</v>
      </c>
      <c r="N107" s="24"/>
      <c r="O107" s="23"/>
      <c r="Q107" s="22">
        <v>19</v>
      </c>
      <c r="R107" s="24"/>
      <c r="S107" s="23"/>
      <c r="U107" s="22">
        <v>19</v>
      </c>
      <c r="V107" s="24"/>
      <c r="W107" s="23"/>
      <c r="Y107" s="22">
        <v>6</v>
      </c>
      <c r="Z107" s="24"/>
      <c r="AA107" s="23"/>
    </row>
    <row r="108" s="1" customFormat="1" spans="7:27">
      <c r="G108" s="21"/>
      <c r="H108" s="21"/>
      <c r="I108" s="52">
        <v>20</v>
      </c>
      <c r="J108" s="74"/>
      <c r="K108" s="94"/>
      <c r="L108"/>
      <c r="M108" s="52">
        <v>20</v>
      </c>
      <c r="N108" s="53"/>
      <c r="O108" s="54"/>
      <c r="Q108" s="52">
        <v>20</v>
      </c>
      <c r="R108" s="53"/>
      <c r="S108" s="54"/>
      <c r="U108" s="52">
        <v>20</v>
      </c>
      <c r="V108" s="53"/>
      <c r="W108" s="54"/>
      <c r="Y108" s="22">
        <v>7</v>
      </c>
      <c r="Z108" s="24"/>
      <c r="AA108" s="23"/>
    </row>
    <row r="109" s="1" customFormat="1" spans="7:27">
      <c r="K109" s="95" t="str">
        <f>IF(COUNT(K89:K108)=0,"",AVERAGE(K89:K108))</f>
        <v/>
      </c>
      <c r="L109" s="95"/>
      <c r="M109" s="95"/>
      <c r="N109" s="95"/>
      <c r="O109" s="95" t="str">
        <f>IF(COUNT(O89:O108)=0,"",AVERAGE(O89:O108))</f>
        <v/>
      </c>
      <c r="P109" s="95"/>
      <c r="Q109" s="95"/>
      <c r="R109" s="95"/>
      <c r="S109" s="95" t="str">
        <f>IF(COUNT(S89:S108)=0,"",AVERAGE(S89:S108))</f>
        <v/>
      </c>
      <c r="T109" s="95"/>
      <c r="U109" s="95"/>
      <c r="V109" s="95"/>
      <c r="W109" s="95" t="str">
        <f>IF(COUNT(W89:W108)=0,"",AVERAGE(W89:W108))</f>
        <v/>
      </c>
      <c r="Y109" s="22">
        <v>8</v>
      </c>
      <c r="Z109" s="24"/>
      <c r="AA109" s="23"/>
    </row>
    <row r="110" s="1" customFormat="1" spans="7:27">
      <c r="Y110" s="22">
        <v>9</v>
      </c>
      <c r="Z110" s="24"/>
      <c r="AA110" s="23"/>
    </row>
    <row r="111" s="1" customFormat="1" spans="7:27">
      <c r="Y111" s="52">
        <v>10</v>
      </c>
      <c r="Z111" s="53"/>
      <c r="AA111" s="54"/>
    </row>
    <row r="112" s="1" customFormat="1" spans="7:27">
      <c r="AA112" t="str">
        <f>IF(COUNT(AA102:AA111)=0,"",AVERAGE(AA102:AA111))</f>
        <v/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/>
      <c r="L117" s="21"/>
      <c r="M117" s="22">
        <v>1</v>
      </c>
      <c r="N117" s="24"/>
      <c r="O117" s="23"/>
      <c r="Q117" s="22">
        <v>1</v>
      </c>
      <c r="R117" s="24"/>
      <c r="S117" s="23"/>
      <c r="U117" s="22">
        <v>1</v>
      </c>
      <c r="V117" s="24"/>
      <c r="W117" s="23"/>
      <c r="Y117" s="22">
        <v>1</v>
      </c>
      <c r="Z117" s="24"/>
      <c r="AA117" s="23"/>
    </row>
    <row r="118" s="1" customFormat="1" spans="7:27">
      <c r="G118" s="21"/>
      <c r="H118" s="21"/>
      <c r="I118" s="22">
        <v>2</v>
      </c>
      <c r="J118" s="21"/>
      <c r="K118" s="91"/>
      <c r="L118" s="21"/>
      <c r="M118" s="22">
        <v>2</v>
      </c>
      <c r="N118" s="24"/>
      <c r="O118" s="23"/>
      <c r="Q118" s="22">
        <v>2</v>
      </c>
      <c r="R118" s="24"/>
      <c r="S118" s="23"/>
      <c r="U118" s="22">
        <v>2</v>
      </c>
      <c r="V118" s="24"/>
      <c r="W118" s="23"/>
      <c r="Y118" s="22">
        <v>2</v>
      </c>
      <c r="Z118" s="24"/>
      <c r="AA118" s="23"/>
    </row>
    <row r="119" s="1" customFormat="1" spans="7:27">
      <c r="G119" s="21"/>
      <c r="H119" s="21"/>
      <c r="I119" s="22">
        <v>3</v>
      </c>
      <c r="J119" s="21"/>
      <c r="K119" s="91"/>
      <c r="L119" s="21"/>
      <c r="M119" s="22">
        <v>3</v>
      </c>
      <c r="N119" s="24"/>
      <c r="O119" s="23"/>
      <c r="Q119" s="22">
        <v>3</v>
      </c>
      <c r="R119" s="24"/>
      <c r="S119" s="23"/>
      <c r="U119" s="22">
        <v>3</v>
      </c>
      <c r="V119" s="24"/>
      <c r="W119" s="23"/>
      <c r="Y119" s="22">
        <v>3</v>
      </c>
      <c r="Z119" s="24"/>
      <c r="AA119" s="23"/>
    </row>
    <row r="120" s="1" customFormat="1" spans="7:27">
      <c r="G120" s="21"/>
      <c r="H120" s="21"/>
      <c r="I120" s="22">
        <v>4</v>
      </c>
      <c r="J120" s="21"/>
      <c r="K120" s="91"/>
      <c r="L120" s="21"/>
      <c r="M120" s="22">
        <v>4</v>
      </c>
      <c r="N120" s="24"/>
      <c r="O120" s="23"/>
      <c r="Q120" s="22">
        <v>4</v>
      </c>
      <c r="R120" s="24"/>
      <c r="S120" s="23"/>
      <c r="U120" s="22">
        <v>4</v>
      </c>
      <c r="V120" s="24"/>
      <c r="W120" s="23"/>
      <c r="Y120" s="22">
        <v>4</v>
      </c>
      <c r="Z120" s="24"/>
      <c r="AA120" s="23"/>
    </row>
    <row r="121" s="1" customFormat="1" spans="7:27">
      <c r="G121" s="21"/>
      <c r="H121" s="21"/>
      <c r="I121" s="22">
        <v>5</v>
      </c>
      <c r="J121" s="21"/>
      <c r="K121" s="91"/>
      <c r="L121" s="21"/>
      <c r="M121" s="22">
        <v>5</v>
      </c>
      <c r="N121" s="24"/>
      <c r="O121" s="23"/>
      <c r="Q121" s="22">
        <v>5</v>
      </c>
      <c r="R121" s="24"/>
      <c r="S121" s="23"/>
      <c r="U121" s="22">
        <v>5</v>
      </c>
      <c r="V121" s="24"/>
      <c r="W121" s="23"/>
      <c r="Y121" s="22">
        <v>5</v>
      </c>
      <c r="Z121" s="24"/>
      <c r="AA121" s="23"/>
    </row>
    <row r="122" s="1" customFormat="1" spans="7:27">
      <c r="G122" s="21"/>
      <c r="H122" s="21"/>
      <c r="I122" s="22">
        <v>6</v>
      </c>
      <c r="J122" s="21"/>
      <c r="K122" s="91"/>
      <c r="L122" s="21"/>
      <c r="M122" s="22">
        <v>6</v>
      </c>
      <c r="N122" s="24"/>
      <c r="O122" s="23"/>
      <c r="Q122" s="22">
        <v>6</v>
      </c>
      <c r="R122" s="24"/>
      <c r="S122" s="23"/>
      <c r="U122" s="22">
        <v>6</v>
      </c>
      <c r="V122" s="24"/>
      <c r="W122" s="23"/>
      <c r="Y122" s="22">
        <v>6</v>
      </c>
      <c r="Z122" s="24"/>
      <c r="AA122" s="23"/>
    </row>
    <row r="123" s="1" customFormat="1" spans="7:27">
      <c r="G123" s="21"/>
      <c r="H123" s="21"/>
      <c r="I123" s="22">
        <v>7</v>
      </c>
      <c r="J123" s="21"/>
      <c r="K123" s="91"/>
      <c r="L123" s="21"/>
      <c r="M123" s="22">
        <v>7</v>
      </c>
      <c r="N123" s="24"/>
      <c r="O123" s="23"/>
      <c r="Q123" s="22">
        <v>7</v>
      </c>
      <c r="R123" s="24"/>
      <c r="S123" s="23"/>
      <c r="U123" s="22">
        <v>7</v>
      </c>
      <c r="V123" s="24"/>
      <c r="W123" s="23"/>
      <c r="Y123" s="22">
        <v>7</v>
      </c>
      <c r="Z123" s="24"/>
      <c r="AA123" s="23"/>
    </row>
    <row r="124" s="1" customFormat="1" spans="7:27">
      <c r="G124" s="21"/>
      <c r="H124" s="21"/>
      <c r="I124" s="22">
        <v>8</v>
      </c>
      <c r="J124" s="21"/>
      <c r="K124" s="91"/>
      <c r="L124" s="21"/>
      <c r="M124" s="22">
        <v>8</v>
      </c>
      <c r="N124" s="24"/>
      <c r="O124" s="23"/>
      <c r="Q124" s="22">
        <v>8</v>
      </c>
      <c r="R124" s="24"/>
      <c r="S124" s="23"/>
      <c r="U124" s="22">
        <v>8</v>
      </c>
      <c r="V124" s="24"/>
      <c r="W124" s="23"/>
      <c r="Y124" s="22">
        <v>8</v>
      </c>
      <c r="Z124" s="24"/>
      <c r="AA124" s="23"/>
    </row>
    <row r="125" s="1" customFormat="1" spans="7:27">
      <c r="G125" s="21"/>
      <c r="H125" s="21"/>
      <c r="I125" s="22">
        <v>9</v>
      </c>
      <c r="J125" s="21"/>
      <c r="K125" s="91"/>
      <c r="L125" s="21"/>
      <c r="M125" s="22">
        <v>9</v>
      </c>
      <c r="N125" s="24"/>
      <c r="O125" s="23"/>
      <c r="Q125" s="22">
        <v>9</v>
      </c>
      <c r="R125" s="24"/>
      <c r="S125" s="23"/>
      <c r="U125" s="22">
        <v>9</v>
      </c>
      <c r="V125" s="24"/>
      <c r="W125" s="23"/>
      <c r="Y125" s="22">
        <v>9</v>
      </c>
      <c r="Z125" s="24"/>
      <c r="AA125" s="23"/>
    </row>
    <row r="126" s="1" customFormat="1" spans="7:27">
      <c r="G126" s="21"/>
      <c r="H126" s="21"/>
      <c r="I126" s="22">
        <v>10</v>
      </c>
      <c r="J126" s="21"/>
      <c r="K126" s="91"/>
      <c r="L126" s="21"/>
      <c r="M126" s="22">
        <v>10</v>
      </c>
      <c r="N126" s="24"/>
      <c r="O126" s="23"/>
      <c r="Q126" s="22">
        <v>10</v>
      </c>
      <c r="R126" s="24"/>
      <c r="S126" s="23"/>
      <c r="U126" s="22">
        <v>10</v>
      </c>
      <c r="V126" s="24"/>
      <c r="W126" s="23"/>
      <c r="Y126" s="52">
        <v>10</v>
      </c>
      <c r="Z126" s="53"/>
      <c r="AA126" s="54"/>
    </row>
    <row r="127" s="1" customFormat="1" spans="7:27">
      <c r="G127" s="21"/>
      <c r="H127" s="21"/>
      <c r="I127" s="22">
        <v>11</v>
      </c>
      <c r="J127" s="21"/>
      <c r="K127" s="91"/>
      <c r="L127" s="21"/>
      <c r="M127" s="22">
        <v>11</v>
      </c>
      <c r="N127" s="24"/>
      <c r="O127" s="23"/>
      <c r="Q127" s="22">
        <v>11</v>
      </c>
      <c r="R127" s="24"/>
      <c r="S127" s="23"/>
      <c r="U127" s="22">
        <v>11</v>
      </c>
      <c r="V127" s="24"/>
      <c r="W127" s="23"/>
      <c r="AA127" t="str">
        <f>IF(COUNT(AA117:AA126)=0,"",AVERAGE(AA117:AA126))</f>
        <v/>
      </c>
    </row>
    <row r="128" s="1" customFormat="1" spans="7:27">
      <c r="G128" s="21"/>
      <c r="H128" s="21"/>
      <c r="I128" s="22">
        <v>12</v>
      </c>
      <c r="J128" s="21"/>
      <c r="K128" s="91"/>
      <c r="L128" s="21"/>
      <c r="M128" s="22">
        <v>12</v>
      </c>
      <c r="N128" s="24"/>
      <c r="O128" s="23"/>
      <c r="Q128" s="22">
        <v>12</v>
      </c>
      <c r="R128" s="24"/>
      <c r="S128" s="23"/>
      <c r="U128" s="22">
        <v>12</v>
      </c>
      <c r="V128" s="24"/>
      <c r="W128" s="23"/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/>
      <c r="L129" s="21"/>
      <c r="M129" s="22">
        <v>13</v>
      </c>
      <c r="N129" s="24"/>
      <c r="O129" s="23"/>
      <c r="Q129" s="22">
        <v>13</v>
      </c>
      <c r="R129" s="24"/>
      <c r="S129" s="23"/>
      <c r="U129" s="22">
        <v>13</v>
      </c>
      <c r="V129" s="24"/>
      <c r="W129" s="23"/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/>
      <c r="L130" s="21"/>
      <c r="M130" s="22">
        <v>14</v>
      </c>
      <c r="N130" s="24"/>
      <c r="O130" s="23"/>
      <c r="Q130" s="22">
        <v>14</v>
      </c>
      <c r="R130" s="24"/>
      <c r="S130" s="23"/>
      <c r="U130" s="22">
        <v>14</v>
      </c>
      <c r="V130" s="24"/>
      <c r="W130" s="23"/>
      <c r="Y130" s="22">
        <v>1</v>
      </c>
      <c r="Z130" s="24"/>
      <c r="AA130" s="23"/>
    </row>
    <row r="131" s="1" customFormat="1" spans="7:27">
      <c r="G131" s="21"/>
      <c r="H131" s="21"/>
      <c r="I131" s="22">
        <v>15</v>
      </c>
      <c r="J131" s="21"/>
      <c r="K131" s="91"/>
      <c r="L131" s="21"/>
      <c r="M131" s="22">
        <v>15</v>
      </c>
      <c r="N131" s="24"/>
      <c r="O131" s="23"/>
      <c r="Q131" s="22">
        <v>15</v>
      </c>
      <c r="R131" s="24"/>
      <c r="S131" s="23"/>
      <c r="U131" s="22">
        <v>15</v>
      </c>
      <c r="V131" s="24"/>
      <c r="W131" s="23"/>
      <c r="Y131" s="22">
        <v>2</v>
      </c>
      <c r="Z131" s="24"/>
      <c r="AA131" s="23"/>
    </row>
    <row r="132" s="1" customFormat="1" spans="7:27">
      <c r="G132" s="21"/>
      <c r="H132" s="21"/>
      <c r="I132" s="22">
        <v>16</v>
      </c>
      <c r="J132" s="21"/>
      <c r="K132" s="91"/>
      <c r="L132" s="21"/>
      <c r="M132" s="22">
        <v>16</v>
      </c>
      <c r="N132" s="24"/>
      <c r="O132" s="23"/>
      <c r="Q132" s="22">
        <v>16</v>
      </c>
      <c r="R132" s="24"/>
      <c r="S132" s="23"/>
      <c r="U132" s="22">
        <v>16</v>
      </c>
      <c r="V132" s="24"/>
      <c r="W132" s="23"/>
      <c r="Y132" s="22">
        <v>3</v>
      </c>
      <c r="Z132" s="24"/>
      <c r="AA132" s="23"/>
    </row>
    <row r="133" s="1" customFormat="1" spans="7:27">
      <c r="G133" s="21"/>
      <c r="H133" s="21"/>
      <c r="I133" s="22">
        <v>17</v>
      </c>
      <c r="J133" s="21"/>
      <c r="K133" s="91"/>
      <c r="L133" s="21"/>
      <c r="M133" s="22">
        <v>17</v>
      </c>
      <c r="N133" s="24"/>
      <c r="O133" s="23"/>
      <c r="Q133" s="22">
        <v>17</v>
      </c>
      <c r="R133" s="24"/>
      <c r="S133" s="23"/>
      <c r="U133" s="22">
        <v>17</v>
      </c>
      <c r="V133" s="24"/>
      <c r="W133" s="23"/>
      <c r="Y133" s="22">
        <v>4</v>
      </c>
      <c r="Z133" s="24"/>
      <c r="AA133" s="23"/>
    </row>
    <row r="134" s="1" customFormat="1" spans="7:27">
      <c r="G134" s="21"/>
      <c r="H134" s="21"/>
      <c r="I134" s="22">
        <v>18</v>
      </c>
      <c r="J134" s="21"/>
      <c r="K134" s="91"/>
      <c r="L134" s="21"/>
      <c r="M134" s="22">
        <v>18</v>
      </c>
      <c r="N134" s="24"/>
      <c r="O134" s="23"/>
      <c r="Q134" s="22">
        <v>18</v>
      </c>
      <c r="R134" s="24"/>
      <c r="S134" s="23"/>
      <c r="U134" s="22">
        <v>18</v>
      </c>
      <c r="V134" s="24"/>
      <c r="W134" s="23"/>
      <c r="Y134" s="22">
        <v>5</v>
      </c>
      <c r="Z134" s="24"/>
      <c r="AA134" s="23"/>
    </row>
    <row r="135" s="1" customFormat="1" spans="7:27">
      <c r="G135" s="21"/>
      <c r="H135" s="21"/>
      <c r="I135" s="22">
        <v>19</v>
      </c>
      <c r="J135" s="21"/>
      <c r="K135" s="91"/>
      <c r="L135" s="21"/>
      <c r="M135" s="22">
        <v>19</v>
      </c>
      <c r="N135" s="24"/>
      <c r="O135" s="23"/>
      <c r="Q135" s="22">
        <v>19</v>
      </c>
      <c r="R135" s="24"/>
      <c r="S135" s="23"/>
      <c r="U135" s="22">
        <v>19</v>
      </c>
      <c r="V135" s="24"/>
      <c r="W135" s="23"/>
      <c r="Y135" s="22">
        <v>6</v>
      </c>
      <c r="Z135" s="24"/>
      <c r="AA135" s="23"/>
    </row>
    <row r="136" s="1" customFormat="1" spans="7:27">
      <c r="G136" s="21"/>
      <c r="H136" s="21"/>
      <c r="I136" s="52">
        <v>20</v>
      </c>
      <c r="J136" s="74"/>
      <c r="K136" s="94"/>
      <c r="L136"/>
      <c r="M136" s="52">
        <v>20</v>
      </c>
      <c r="N136" s="53"/>
      <c r="O136" s="54"/>
      <c r="Q136" s="52">
        <v>20</v>
      </c>
      <c r="R136" s="53"/>
      <c r="S136" s="54"/>
      <c r="U136" s="52">
        <v>20</v>
      </c>
      <c r="V136" s="53"/>
      <c r="W136" s="54"/>
      <c r="Y136" s="22">
        <v>7</v>
      </c>
      <c r="Z136" s="24"/>
      <c r="AA136" s="23"/>
    </row>
    <row r="137" s="1" customFormat="1" spans="7:27">
      <c r="K137" s="95" t="str">
        <f>IF(COUNT(K117:K136)=0,"",AVERAGE(K117:K136))</f>
        <v/>
      </c>
      <c r="L137" s="95"/>
      <c r="M137" s="95"/>
      <c r="N137" s="95"/>
      <c r="O137" s="95" t="str">
        <f>IF(COUNT(O117:O136)=0,"",AVERAGE(O117:O136))</f>
        <v/>
      </c>
      <c r="P137" s="95"/>
      <c r="Q137" s="95"/>
      <c r="R137" s="95"/>
      <c r="S137" s="95" t="str">
        <f>IF(COUNT(S117:S136)=0,"",AVERAGE(S117:S136))</f>
        <v/>
      </c>
      <c r="T137" s="95"/>
      <c r="U137" s="95"/>
      <c r="V137" s="95"/>
      <c r="W137" s="95" t="str">
        <f>IF(COUNT(W117:W136)=0,"",AVERAGE(W117:W136))</f>
        <v/>
      </c>
      <c r="Y137" s="22">
        <v>8</v>
      </c>
      <c r="Z137" s="24"/>
      <c r="AA137" s="23"/>
    </row>
    <row r="138" s="1" customFormat="1" spans="7:27">
      <c r="Y138" s="22">
        <v>9</v>
      </c>
      <c r="Z138" s="24"/>
      <c r="AA138" s="23"/>
    </row>
    <row r="139" s="1" customFormat="1" spans="7:27">
      <c r="Y139" s="52">
        <v>10</v>
      </c>
      <c r="Z139" s="53"/>
      <c r="AA139" s="54"/>
    </row>
    <row r="140" s="1" customFormat="1" spans="7:27">
      <c r="AA140" t="str">
        <f>IF(COUNT(AA130:AA139)=0,"",AVERAGE(AA130:AA139))</f>
        <v/>
      </c>
    </row>
    <row r="143" spans="7:27">
      <c r="I143" s="7" t="str">
        <f>"POINT-Typ "&amp;$B$9</f>
        <v>POINT-Typ 40 mm SP silk</v>
      </c>
      <c r="J143" s="7"/>
      <c r="M143" s="1"/>
      <c r="N143" s="1"/>
      <c r="Q143" s="1"/>
      <c r="R143" s="1"/>
      <c r="U143" s="1"/>
      <c r="V143" s="1"/>
      <c r="Y143" s="1"/>
      <c r="Z143" s="1"/>
    </row>
    <row r="144" spans="7:27">
      <c r="I144" s="88" t="s">
        <v>44</v>
      </c>
      <c r="J144" s="89"/>
      <c r="K144" s="90"/>
      <c r="M144" s="88" t="s">
        <v>45</v>
      </c>
      <c r="N144" s="89"/>
      <c r="O144" s="90"/>
      <c r="Q144" s="88" t="s">
        <v>46</v>
      </c>
      <c r="R144" s="89"/>
      <c r="S144" s="90"/>
      <c r="U144" s="88" t="s">
        <v>47</v>
      </c>
      <c r="V144" s="89"/>
      <c r="W144" s="90"/>
      <c r="Y144" s="88" t="s">
        <v>48</v>
      </c>
      <c r="Z144" s="89"/>
      <c r="AA144" s="90"/>
    </row>
    <row r="145" ht="28.5" spans="9:27">
      <c r="I145" s="22" t="s">
        <v>51</v>
      </c>
      <c r="J145" s="21" t="s">
        <v>52</v>
      </c>
      <c r="K145" s="23" t="s">
        <v>53</v>
      </c>
      <c r="M145" s="22" t="s">
        <v>51</v>
      </c>
      <c r="N145" s="24" t="s">
        <v>52</v>
      </c>
      <c r="O145" s="23" t="s">
        <v>53</v>
      </c>
      <c r="Q145" s="22" t="s">
        <v>51</v>
      </c>
      <c r="R145" s="24" t="s">
        <v>52</v>
      </c>
      <c r="S145" s="23" t="s">
        <v>53</v>
      </c>
      <c r="U145" s="22" t="s">
        <v>51</v>
      </c>
      <c r="V145" s="24" t="s">
        <v>52</v>
      </c>
      <c r="W145" s="23" t="s">
        <v>53</v>
      </c>
      <c r="Y145" s="22" t="s">
        <v>51</v>
      </c>
      <c r="Z145" s="24" t="s">
        <v>52</v>
      </c>
      <c r="AA145" s="23" t="s">
        <v>53</v>
      </c>
    </row>
    <row r="146" spans="9:27">
      <c r="I146" s="22">
        <v>1</v>
      </c>
      <c r="J146" s="21"/>
      <c r="K146" s="91"/>
      <c r="L146" s="21"/>
      <c r="M146" s="22">
        <v>1</v>
      </c>
      <c r="N146" s="24"/>
      <c r="O146" s="23"/>
      <c r="Q146" s="22">
        <v>1</v>
      </c>
      <c r="R146" s="24"/>
      <c r="S146" s="23"/>
      <c r="U146" s="22">
        <v>1</v>
      </c>
      <c r="V146" s="24"/>
      <c r="W146" s="23"/>
      <c r="Y146" s="22">
        <v>1</v>
      </c>
      <c r="Z146" s="24"/>
      <c r="AA146" s="23"/>
    </row>
    <row r="147" spans="9:27">
      <c r="I147" s="22">
        <v>2</v>
      </c>
      <c r="J147" s="21"/>
      <c r="K147" s="91"/>
      <c r="L147" s="21"/>
      <c r="M147" s="22">
        <v>2</v>
      </c>
      <c r="N147" s="24"/>
      <c r="O147" s="23"/>
      <c r="Q147" s="22">
        <v>2</v>
      </c>
      <c r="R147" s="24"/>
      <c r="S147" s="23"/>
      <c r="U147" s="22">
        <v>2</v>
      </c>
      <c r="V147" s="24"/>
      <c r="W147" s="23"/>
      <c r="Y147" s="22">
        <v>2</v>
      </c>
      <c r="Z147" s="24"/>
      <c r="AA147" s="23"/>
    </row>
    <row r="148" spans="9:27">
      <c r="I148" s="22">
        <v>3</v>
      </c>
      <c r="J148" s="21"/>
      <c r="K148" s="91"/>
      <c r="L148" s="21"/>
      <c r="M148" s="22">
        <v>3</v>
      </c>
      <c r="N148" s="24"/>
      <c r="O148" s="23"/>
      <c r="Q148" s="22">
        <v>3</v>
      </c>
      <c r="R148" s="24"/>
      <c r="S148" s="23"/>
      <c r="U148" s="22">
        <v>3</v>
      </c>
      <c r="V148" s="24"/>
      <c r="W148" s="23"/>
      <c r="Y148" s="22">
        <v>3</v>
      </c>
      <c r="Z148" s="24"/>
      <c r="AA148" s="23"/>
    </row>
    <row r="149" spans="9:27">
      <c r="I149" s="22">
        <v>4</v>
      </c>
      <c r="J149" s="21"/>
      <c r="K149" s="91"/>
      <c r="L149" s="21"/>
      <c r="M149" s="22">
        <v>4</v>
      </c>
      <c r="N149" s="24"/>
      <c r="O149" s="23"/>
      <c r="Q149" s="22">
        <v>4</v>
      </c>
      <c r="R149" s="24"/>
      <c r="S149" s="23"/>
      <c r="U149" s="22">
        <v>4</v>
      </c>
      <c r="V149" s="24"/>
      <c r="W149" s="23"/>
      <c r="Y149" s="22">
        <v>4</v>
      </c>
      <c r="Z149" s="24"/>
      <c r="AA149" s="23"/>
    </row>
    <row r="150" spans="9:27">
      <c r="I150" s="22">
        <v>5</v>
      </c>
      <c r="J150" s="21"/>
      <c r="K150" s="91"/>
      <c r="L150" s="21"/>
      <c r="M150" s="22">
        <v>5</v>
      </c>
      <c r="N150" s="24"/>
      <c r="O150" s="23"/>
      <c r="Q150" s="22">
        <v>5</v>
      </c>
      <c r="R150" s="24"/>
      <c r="S150" s="23"/>
      <c r="U150" s="22">
        <v>5</v>
      </c>
      <c r="V150" s="24"/>
      <c r="W150" s="23"/>
      <c r="Y150" s="22">
        <v>5</v>
      </c>
      <c r="Z150" s="24"/>
      <c r="AA150" s="23"/>
    </row>
    <row r="151" spans="9:27">
      <c r="I151" s="22">
        <v>6</v>
      </c>
      <c r="J151" s="21"/>
      <c r="K151" s="91"/>
      <c r="L151" s="21"/>
      <c r="M151" s="22">
        <v>6</v>
      </c>
      <c r="N151" s="24"/>
      <c r="O151" s="23"/>
      <c r="Q151" s="22">
        <v>6</v>
      </c>
      <c r="R151" s="24"/>
      <c r="S151" s="23"/>
      <c r="U151" s="22">
        <v>6</v>
      </c>
      <c r="V151" s="24"/>
      <c r="W151" s="23"/>
      <c r="Y151" s="22">
        <v>6</v>
      </c>
      <c r="Z151" s="24"/>
      <c r="AA151" s="23"/>
    </row>
    <row r="152" spans="9:27">
      <c r="I152" s="22">
        <v>7</v>
      </c>
      <c r="J152" s="21"/>
      <c r="K152" s="91"/>
      <c r="L152" s="21"/>
      <c r="M152" s="22">
        <v>7</v>
      </c>
      <c r="N152" s="24"/>
      <c r="O152" s="23"/>
      <c r="Q152" s="22">
        <v>7</v>
      </c>
      <c r="R152" s="24"/>
      <c r="S152" s="23"/>
      <c r="U152" s="22">
        <v>7</v>
      </c>
      <c r="V152" s="24"/>
      <c r="W152" s="23"/>
      <c r="Y152" s="22">
        <v>7</v>
      </c>
      <c r="Z152" s="24"/>
      <c r="AA152" s="23"/>
    </row>
    <row r="153" spans="9:27">
      <c r="I153" s="22">
        <v>8</v>
      </c>
      <c r="J153" s="21"/>
      <c r="K153" s="91"/>
      <c r="L153" s="21"/>
      <c r="M153" s="22">
        <v>8</v>
      </c>
      <c r="N153" s="24"/>
      <c r="O153" s="23"/>
      <c r="Q153" s="22">
        <v>8</v>
      </c>
      <c r="R153" s="24"/>
      <c r="S153" s="23"/>
      <c r="U153" s="22">
        <v>8</v>
      </c>
      <c r="V153" s="24"/>
      <c r="W153" s="23"/>
      <c r="Y153" s="22">
        <v>8</v>
      </c>
      <c r="Z153" s="24"/>
      <c r="AA153" s="23"/>
    </row>
    <row r="154" spans="9:27">
      <c r="I154" s="22">
        <v>9</v>
      </c>
      <c r="J154" s="21"/>
      <c r="K154" s="91"/>
      <c r="L154" s="21"/>
      <c r="M154" s="22">
        <v>9</v>
      </c>
      <c r="N154" s="24"/>
      <c r="O154" s="23"/>
      <c r="Q154" s="22">
        <v>9</v>
      </c>
      <c r="R154" s="24"/>
      <c r="S154" s="23"/>
      <c r="U154" s="22">
        <v>9</v>
      </c>
      <c r="V154" s="24"/>
      <c r="W154" s="23"/>
      <c r="Y154" s="22">
        <v>9</v>
      </c>
      <c r="Z154" s="24"/>
      <c r="AA154" s="23"/>
    </row>
    <row r="155" spans="9:27">
      <c r="I155" s="22">
        <v>10</v>
      </c>
      <c r="J155" s="21"/>
      <c r="K155" s="91"/>
      <c r="L155" s="21"/>
      <c r="M155" s="22">
        <v>10</v>
      </c>
      <c r="N155" s="24"/>
      <c r="O155" s="23"/>
      <c r="Q155" s="22">
        <v>10</v>
      </c>
      <c r="R155" s="24"/>
      <c r="S155" s="23"/>
      <c r="U155" s="22">
        <v>10</v>
      </c>
      <c r="V155" s="24"/>
      <c r="W155" s="23"/>
      <c r="Y155" s="52">
        <v>10</v>
      </c>
      <c r="Z155" s="53"/>
      <c r="AA155" s="54"/>
    </row>
    <row r="156" spans="9:27">
      <c r="I156" s="22">
        <v>11</v>
      </c>
      <c r="J156" s="21"/>
      <c r="K156" s="91"/>
      <c r="L156" s="21"/>
      <c r="M156" s="22">
        <v>11</v>
      </c>
      <c r="N156" s="24"/>
      <c r="O156" s="23"/>
      <c r="Q156" s="22">
        <v>11</v>
      </c>
      <c r="R156" s="24"/>
      <c r="S156" s="23"/>
      <c r="U156" s="22">
        <v>11</v>
      </c>
      <c r="V156" s="24"/>
      <c r="W156" s="23"/>
      <c r="Y156" s="1"/>
      <c r="Z156" s="1"/>
      <c r="AA156" t="str">
        <f>IF(COUNT(AA146:AA155)=0,"",AVERAGE(AA146:AA155))</f>
        <v/>
      </c>
    </row>
    <row r="157" spans="9:27">
      <c r="I157" s="22">
        <v>12</v>
      </c>
      <c r="J157" s="21"/>
      <c r="K157" s="91"/>
      <c r="L157" s="21"/>
      <c r="M157" s="22">
        <v>12</v>
      </c>
      <c r="N157" s="24"/>
      <c r="O157" s="23"/>
      <c r="Q157" s="22">
        <v>12</v>
      </c>
      <c r="R157" s="24"/>
      <c r="S157" s="23"/>
      <c r="U157" s="22">
        <v>12</v>
      </c>
      <c r="V157" s="24"/>
      <c r="W157" s="23"/>
      <c r="Y157" s="88" t="s">
        <v>91</v>
      </c>
      <c r="Z157" s="92"/>
      <c r="AA157" s="93"/>
    </row>
    <row r="158" ht="28.5" spans="9:27">
      <c r="I158" s="22">
        <v>13</v>
      </c>
      <c r="J158" s="21"/>
      <c r="K158" s="91"/>
      <c r="L158" s="21"/>
      <c r="M158" s="22">
        <v>13</v>
      </c>
      <c r="N158" s="24"/>
      <c r="O158" s="23"/>
      <c r="Q158" s="22">
        <v>13</v>
      </c>
      <c r="R158" s="24"/>
      <c r="S158" s="23"/>
      <c r="U158" s="22">
        <v>13</v>
      </c>
      <c r="V158" s="24"/>
      <c r="W158" s="23"/>
      <c r="Y158" s="22" t="s">
        <v>51</v>
      </c>
      <c r="Z158" s="24" t="s">
        <v>52</v>
      </c>
      <c r="AA158" s="23" t="s">
        <v>53</v>
      </c>
    </row>
    <row r="159" spans="9:27">
      <c r="I159" s="22">
        <v>14</v>
      </c>
      <c r="J159" s="21"/>
      <c r="K159" s="91"/>
      <c r="L159" s="21"/>
      <c r="M159" s="22">
        <v>14</v>
      </c>
      <c r="N159" s="24"/>
      <c r="O159" s="23"/>
      <c r="Q159" s="22">
        <v>14</v>
      </c>
      <c r="R159" s="24"/>
      <c r="S159" s="23"/>
      <c r="U159" s="22">
        <v>14</v>
      </c>
      <c r="V159" s="24"/>
      <c r="W159" s="23"/>
      <c r="Y159" s="22">
        <v>1</v>
      </c>
      <c r="Z159" s="24"/>
      <c r="AA159" s="23"/>
    </row>
    <row r="160" spans="9:27">
      <c r="I160" s="22">
        <v>15</v>
      </c>
      <c r="J160" s="21"/>
      <c r="K160" s="91"/>
      <c r="L160" s="21"/>
      <c r="M160" s="22">
        <v>15</v>
      </c>
      <c r="N160" s="24"/>
      <c r="O160" s="23"/>
      <c r="Q160" s="22">
        <v>15</v>
      </c>
      <c r="R160" s="24"/>
      <c r="S160" s="23"/>
      <c r="U160" s="22">
        <v>15</v>
      </c>
      <c r="V160" s="24"/>
      <c r="W160" s="23"/>
      <c r="Y160" s="22">
        <v>2</v>
      </c>
      <c r="Z160" s="24"/>
      <c r="AA160" s="23"/>
    </row>
    <row r="161" spans="9:27">
      <c r="I161" s="22">
        <v>16</v>
      </c>
      <c r="J161" s="21"/>
      <c r="K161" s="91"/>
      <c r="L161" s="21"/>
      <c r="M161" s="22">
        <v>16</v>
      </c>
      <c r="N161" s="24"/>
      <c r="O161" s="23"/>
      <c r="Q161" s="22">
        <v>16</v>
      </c>
      <c r="R161" s="24"/>
      <c r="S161" s="23"/>
      <c r="U161" s="22">
        <v>16</v>
      </c>
      <c r="V161" s="24"/>
      <c r="W161" s="23"/>
      <c r="Y161" s="22">
        <v>3</v>
      </c>
      <c r="Z161" s="24"/>
      <c r="AA161" s="23"/>
    </row>
    <row r="162" spans="9:27">
      <c r="I162" s="22">
        <v>17</v>
      </c>
      <c r="J162" s="21"/>
      <c r="K162" s="91"/>
      <c r="L162" s="21"/>
      <c r="M162" s="22">
        <v>17</v>
      </c>
      <c r="N162" s="24"/>
      <c r="O162" s="23"/>
      <c r="Q162" s="22">
        <v>17</v>
      </c>
      <c r="R162" s="24"/>
      <c r="S162" s="23"/>
      <c r="U162" s="22">
        <v>17</v>
      </c>
      <c r="V162" s="24"/>
      <c r="W162" s="23"/>
      <c r="Y162" s="22">
        <v>4</v>
      </c>
      <c r="Z162" s="24"/>
      <c r="AA162" s="23"/>
    </row>
    <row r="163" spans="9:27">
      <c r="I163" s="22">
        <v>18</v>
      </c>
      <c r="J163" s="21"/>
      <c r="K163" s="91"/>
      <c r="L163" s="21"/>
      <c r="M163" s="22">
        <v>18</v>
      </c>
      <c r="N163" s="24"/>
      <c r="O163" s="23"/>
      <c r="Q163" s="22">
        <v>18</v>
      </c>
      <c r="R163" s="24"/>
      <c r="S163" s="23"/>
      <c r="U163" s="22">
        <v>18</v>
      </c>
      <c r="V163" s="24"/>
      <c r="W163" s="23"/>
      <c r="Y163" s="22">
        <v>5</v>
      </c>
      <c r="Z163" s="24"/>
      <c r="AA163" s="23"/>
    </row>
    <row r="164" spans="9:27">
      <c r="I164" s="22">
        <v>19</v>
      </c>
      <c r="J164" s="21"/>
      <c r="K164" s="91"/>
      <c r="L164" s="21"/>
      <c r="M164" s="22">
        <v>19</v>
      </c>
      <c r="N164" s="24"/>
      <c r="O164" s="23"/>
      <c r="Q164" s="22">
        <v>19</v>
      </c>
      <c r="R164" s="24"/>
      <c r="S164" s="23"/>
      <c r="U164" s="22">
        <v>19</v>
      </c>
      <c r="V164" s="24"/>
      <c r="W164" s="23"/>
      <c r="Y164" s="22">
        <v>6</v>
      </c>
      <c r="Z164" s="24"/>
      <c r="AA164" s="23"/>
    </row>
    <row r="165" spans="9:27">
      <c r="I165" s="52">
        <v>20</v>
      </c>
      <c r="J165" s="74"/>
      <c r="K165" s="94"/>
      <c r="L165"/>
      <c r="M165" s="52">
        <v>20</v>
      </c>
      <c r="N165" s="53"/>
      <c r="O165" s="54"/>
      <c r="Q165" s="52">
        <v>20</v>
      </c>
      <c r="R165" s="53"/>
      <c r="S165" s="54"/>
      <c r="U165" s="52">
        <v>20</v>
      </c>
      <c r="V165" s="53"/>
      <c r="W165" s="54"/>
      <c r="Y165" s="22">
        <v>7</v>
      </c>
      <c r="Z165" s="24"/>
      <c r="AA165" s="23"/>
    </row>
    <row r="166" spans="9:27">
      <c r="J166" s="1"/>
      <c r="K166" s="95" t="str">
        <f>IF(COUNT(K146:K165)=0,"",AVERAGE(K146:K165))</f>
        <v/>
      </c>
      <c r="L166" s="95"/>
      <c r="M166" s="95"/>
      <c r="N166" s="95"/>
      <c r="O166" s="95" t="str">
        <f>IF(COUNT(O146:O165)=0,"",AVERAGE(O146:O165))</f>
        <v/>
      </c>
      <c r="P166" s="95"/>
      <c r="Q166" s="95"/>
      <c r="R166" s="95"/>
      <c r="S166" s="95" t="str">
        <f>IF(COUNT(S146:S165)=0,"",AVERAGE(S146:S165))</f>
        <v/>
      </c>
      <c r="T166" s="95"/>
      <c r="U166" s="95"/>
      <c r="V166" s="95"/>
      <c r="W166" s="95" t="str">
        <f>IF(COUNT(W146:W165)=0,"",AVERAGE(W146:W165))</f>
        <v/>
      </c>
      <c r="Y166" s="22">
        <v>8</v>
      </c>
      <c r="Z166" s="24"/>
      <c r="AA166" s="23"/>
    </row>
    <row r="167" spans="9:27">
      <c r="J167" s="1"/>
      <c r="M167" s="1"/>
      <c r="N167" s="1"/>
      <c r="Q167" s="1"/>
      <c r="R167" s="1"/>
      <c r="U167" s="1"/>
      <c r="V167" s="1"/>
      <c r="Y167" s="22">
        <v>9</v>
      </c>
      <c r="Z167" s="24"/>
      <c r="AA167" s="23"/>
    </row>
    <row r="168" spans="9:27">
      <c r="J168" s="1"/>
      <c r="M168" s="1"/>
      <c r="N168" s="1"/>
      <c r="Q168" s="1"/>
      <c r="R168" s="1"/>
      <c r="U168" s="1"/>
      <c r="V168" s="1"/>
      <c r="Y168" s="52">
        <v>10</v>
      </c>
      <c r="Z168" s="53"/>
      <c r="AA168" s="54"/>
    </row>
  </sheetData>
  <conditionalFormatting sqref="K5:K24">
    <cfRule type="top10" dxfId="0" priority="76" percent="1" rank="1"/>
    <cfRule type="top10" dxfId="1" priority="75" percent="1" bottom="1" rank="1"/>
  </conditionalFormatting>
  <conditionalFormatting sqref="K33:K52">
    <cfRule type="top10" dxfId="0" priority="64" percent="1" rank="1"/>
    <cfRule type="top10" dxfId="2" priority="63" percent="1" bottom="1" rank="1"/>
  </conditionalFormatting>
  <conditionalFormatting sqref="K61:K80">
    <cfRule type="top10" dxfId="0" priority="56" percent="1" rank="1"/>
    <cfRule type="top10" dxfId="2" priority="55" percent="1" bottom="1" rank="1"/>
  </conditionalFormatting>
  <conditionalFormatting sqref="K89:K108">
    <cfRule type="top10" dxfId="0" priority="40" percent="1" rank="1"/>
    <cfRule type="top10" dxfId="2" priority="39" percent="1" bottom="1" rank="1"/>
  </conditionalFormatting>
  <conditionalFormatting sqref="K117:K136">
    <cfRule type="top10" dxfId="0" priority="28" percent="1" rank="1"/>
    <cfRule type="top10" dxfId="2" priority="27" percent="1" bottom="1" rank="1"/>
  </conditionalFormatting>
  <conditionalFormatting sqref="K146:K165">
    <cfRule type="top10" dxfId="0" priority="26" percent="1" rank="1"/>
    <cfRule type="top10" dxfId="2" priority="25" percent="1" bottom="1" rank="1"/>
  </conditionalFormatting>
  <conditionalFormatting sqref="O5:O24">
    <cfRule type="top10" dxfId="0" priority="74" percent="1" rank="1"/>
    <cfRule type="top10" dxfId="1" priority="73" percent="1" bottom="1" rank="1"/>
  </conditionalFormatting>
  <conditionalFormatting sqref="O33:O52">
    <cfRule type="top10" dxfId="0" priority="62" percent="1" rank="1"/>
    <cfRule type="top10" dxfId="2" priority="61" percent="1" bottom="1" rank="1"/>
  </conditionalFormatting>
  <conditionalFormatting sqref="O61:O80">
    <cfRule type="top10" dxfId="0" priority="54" percent="1" rank="1"/>
    <cfRule type="top10" dxfId="2" priority="53" percent="1" bottom="1" rank="1"/>
  </conditionalFormatting>
  <conditionalFormatting sqref="O89:O108">
    <cfRule type="top10" dxfId="0" priority="38" percent="1" rank="1"/>
    <cfRule type="top10" dxfId="2" priority="37" percent="1" bottom="1" rank="1"/>
  </conditionalFormatting>
  <conditionalFormatting sqref="O117:O136">
    <cfRule type="top10" dxfId="0" priority="10" percent="1" rank="1"/>
    <cfRule type="top10" dxfId="2" priority="9" percent="1" bottom="1" rank="1"/>
  </conditionalFormatting>
  <conditionalFormatting sqref="O146:O165">
    <cfRule type="top10" dxfId="0" priority="24" percent="1" rank="1"/>
    <cfRule type="top10" dxfId="2" priority="23" percent="1" bottom="1" rank="1"/>
  </conditionalFormatting>
  <conditionalFormatting sqref="S5:S24">
    <cfRule type="top10" dxfId="0" priority="72" percent="1" rank="1"/>
    <cfRule type="top10" dxfId="1" priority="71" percent="1" bottom="1" rank="1"/>
  </conditionalFormatting>
  <conditionalFormatting sqref="S33:S52">
    <cfRule type="top10" dxfId="0" priority="60" percent="1" rank="1"/>
    <cfRule type="top10" dxfId="2" priority="59" percent="1" bottom="1" rank="1"/>
  </conditionalFormatting>
  <conditionalFormatting sqref="S61:S80">
    <cfRule type="top10" dxfId="0" priority="12" percent="1" rank="1"/>
    <cfRule type="top10" dxfId="2" priority="11" percent="1" bottom="1" rank="1"/>
  </conditionalFormatting>
  <conditionalFormatting sqref="S68:S75">
    <cfRule type="top10" dxfId="0" priority="14" percent="1" rank="1"/>
    <cfRule type="top10" dxfId="2" priority="13" percent="1" bottom="1" rank="1"/>
  </conditionalFormatting>
  <conditionalFormatting sqref="S89:S108">
    <cfRule type="top10" dxfId="0" priority="36" percent="1" rank="1"/>
    <cfRule type="top10" dxfId="2" priority="35" percent="1" bottom="1" rank="1"/>
  </conditionalFormatting>
  <conditionalFormatting sqref="S117:S136">
    <cfRule type="top10" dxfId="0" priority="6" percent="1" rank="1"/>
    <cfRule type="top10" dxfId="2" priority="5" percent="1" bottom="1" rank="1"/>
  </conditionalFormatting>
  <conditionalFormatting sqref="S146:S165">
    <cfRule type="top10" dxfId="0" priority="22" percent="1" rank="1"/>
    <cfRule type="top10" dxfId="2" priority="21" percent="1" bottom="1" rank="1"/>
  </conditionalFormatting>
  <conditionalFormatting sqref="W5:W24">
    <cfRule type="top10" dxfId="0" priority="70" percent="1" rank="1"/>
    <cfRule type="top10" dxfId="1" priority="69" percent="1" bottom="1" rank="1"/>
  </conditionalFormatting>
  <conditionalFormatting sqref="W33:W52">
    <cfRule type="top10" dxfId="0" priority="58" percent="1" rank="1"/>
    <cfRule type="top10" dxfId="2" priority="57" percent="1" bottom="1" rank="1"/>
  </conditionalFormatting>
  <conditionalFormatting sqref="W89:W108">
    <cfRule type="top10" dxfId="0" priority="34" percent="1" rank="1"/>
    <cfRule type="top10" dxfId="2" priority="33" percent="1" bottom="1" rank="1"/>
  </conditionalFormatting>
  <conditionalFormatting sqref="W117:W136">
    <cfRule type="top10" dxfId="0" priority="8" percent="1" rank="1"/>
    <cfRule type="top10" dxfId="2" priority="7" percent="1" bottom="1" rank="1"/>
  </conditionalFormatting>
  <conditionalFormatting sqref="W146:W165">
    <cfRule type="top10" dxfId="0" priority="20" percent="1" rank="1"/>
    <cfRule type="top10" dxfId="2" priority="19" percent="1" bottom="1" rank="1"/>
  </conditionalFormatting>
  <conditionalFormatting sqref="AA5:AA14">
    <cfRule type="top10" dxfId="0" priority="68" percent="1" rank="1"/>
    <cfRule type="top10" dxfId="1" priority="67" percent="1" bottom="1" rank="1"/>
  </conditionalFormatting>
  <conditionalFormatting sqref="AA18:AA27">
    <cfRule type="top10" dxfId="0" priority="66" percent="1" rank="1"/>
    <cfRule type="top10" dxfId="1" priority="65" percent="1" bottom="1" rank="1"/>
  </conditionalFormatting>
  <conditionalFormatting sqref="AA33:AA42">
    <cfRule type="top10" dxfId="0" priority="44" percent="1" rank="1"/>
    <cfRule type="top10" dxfId="2" priority="43" percent="1" bottom="1" rank="1"/>
  </conditionalFormatting>
  <conditionalFormatting sqref="AA46:AA55">
    <cfRule type="top10" dxfId="0" priority="42" percent="1" rank="1"/>
    <cfRule type="top10" dxfId="2" priority="41" percent="1" bottom="1" rank="1"/>
  </conditionalFormatting>
  <conditionalFormatting sqref="AA61:AA70">
    <cfRule type="top10" dxfId="0" priority="48" percent="1" rank="1"/>
    <cfRule type="top10" dxfId="2" priority="47" percent="1" bottom="1" rank="1"/>
  </conditionalFormatting>
  <conditionalFormatting sqref="AA74:AA83">
    <cfRule type="top10" dxfId="0" priority="46" percent="1" rank="1"/>
    <cfRule type="top10" dxfId="2" priority="45" percent="1" bottom="1" rank="1"/>
  </conditionalFormatting>
  <conditionalFormatting sqref="AA89:AA98">
    <cfRule type="top10" dxfId="0" priority="32" percent="1" rank="10"/>
    <cfRule type="top10" dxfId="2" priority="31" percent="1" bottom="1" rank="1"/>
  </conditionalFormatting>
  <conditionalFormatting sqref="AA102:AA111">
    <cfRule type="top10" dxfId="0" priority="30" percent="1" rank="1"/>
    <cfRule type="top10" dxfId="2" priority="29" percent="1" bottom="1" rank="1"/>
  </conditionalFormatting>
  <conditionalFormatting sqref="AA117:AA126">
    <cfRule type="top10" dxfId="0" priority="2" percent="1" rank="1"/>
    <cfRule type="top10" dxfId="2" priority="1" percent="1" bottom="1" rank="1"/>
  </conditionalFormatting>
  <conditionalFormatting sqref="AA130:AA139">
    <cfRule type="top10" dxfId="0" priority="4" percent="1" rank="1"/>
    <cfRule type="top10" dxfId="2" priority="3" percent="1" bottom="1" rank="1"/>
  </conditionalFormatting>
  <conditionalFormatting sqref="AA146:AA155">
    <cfRule type="top10" dxfId="0" priority="18" percent="1" rank="10"/>
    <cfRule type="top10" dxfId="2" priority="17" percent="1" bottom="1" rank="1"/>
  </conditionalFormatting>
  <conditionalFormatting sqref="AA159:AA168">
    <cfRule type="top10" dxfId="0" priority="16" percent="1" rank="1"/>
    <cfRule type="top10" dxfId="2" priority="15" percent="1" bottom="1" rank="1"/>
  </conditionalFormatting>
  <conditionalFormatting sqref="S61:S67;S76:S80;W62:W69">
    <cfRule type="top10" dxfId="0" priority="52" percent="1" rank="1"/>
    <cfRule type="top10" dxfId="2" priority="51" percent="1" bottom="1" rank="1"/>
  </conditionalFormatting>
  <conditionalFormatting sqref="W61;W70:W80">
    <cfRule type="top10" dxfId="0" priority="50" percent="1" rank="1"/>
    <cfRule type="top10" dxfId="2" priority="49" percent="1" bottom="1" rank="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68"/>
  <sheetViews>
    <sheetView topLeftCell="A4" workbookViewId="0">
      <selection activeCell="G27" sqref="G27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12.942857142857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2" s="1" customFormat="1" ht="21" spans="1:27">
      <c r="A2" s="3" t="s">
        <v>102</v>
      </c>
      <c r="B2" s="4"/>
      <c r="C2" s="5"/>
      <c r="D2" s="5"/>
      <c r="E2" s="6"/>
      <c r="G2" s="7"/>
      <c r="H2" s="7"/>
      <c r="I2" s="7" t="str">
        <f>"POINT-Typ "&amp;$B$4</f>
        <v>POINT-Typ 26 mm black</v>
      </c>
      <c r="J2" s="7"/>
    </row>
    <row r="3" s="1" customFormat="1" spans="1:27">
      <c r="A3" s="8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10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15" t="s">
        <v>49</v>
      </c>
      <c r="B4" t="s">
        <v>50</v>
      </c>
      <c r="C4" s="16">
        <f>IF(COUNT(K5:K24,O5:O24,S5:S24,W5:W24,AA5:AA14,AA18:AA27)=0,"",MIN(K5:K24,O5:O24,S5:S24,W5:W24,AA5:AA14,AA18:AA27))</f>
        <v>14</v>
      </c>
      <c r="D4" s="17">
        <f>IF(COUNT(K5:K24,O5:O24,S5:S24,W5:W24,AA5:AA14,AA18:AA27)=0,"",MAX(K5:K24,O5:O24,S5:S24,W5:W24,AA5:AA14,AA18:AA27))</f>
        <v>20</v>
      </c>
      <c r="E4" s="18">
        <f>IF(COUNT(K5:K24,O5:O24,S5:S24,W5:W24,AA5:AA14,AA18:AA27)=0,"",AVERAGE(K5:K24,O5:O24,S5:S24,W5:W24,AA5:AA14,AA18:AA27))</f>
        <v>17.41</v>
      </c>
      <c r="F4" s="19">
        <f t="shared" ref="F4:F8" si="0">IF(OR(C4="",D4="",E4=""),"",((D4-C4)/E4)*100)</f>
        <v>34.4629523262493</v>
      </c>
      <c r="G4" s="20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15"/>
      <c r="B5" t="s">
        <v>54</v>
      </c>
      <c r="C5" s="16">
        <f>IF(COUNT(K33:K52,O33:O52,S33:S52,W33:W52,AA33:AA42,AA46:AA55)=0,"",MIN(K33:K52,O33:O52,S33:S52,W33:W52,AA33:AA42,AA46:AA55))</f>
        <v>15</v>
      </c>
      <c r="D5" s="17">
        <f>IF(COUNT(K33:K52,O33:O52,S33:S52,W33:W52,AA33:AA42,AA46:AA55)=0,"",MAX(K33:K52,O33:O52,S33:S52,W33:W52,AA33:AA42,AA46:AA55))</f>
        <v>20</v>
      </c>
      <c r="E5" s="18">
        <f>IF(COUNT(K33:K52,O33:O52,S33:S52,W33:W52,AA33:AA42,AA46:AA55)=0,"",AVERAGE(K33:K52,O33:O52,S33:S52,W33:W52,AA33:AA42,AA46:AA55))</f>
        <v>17.54</v>
      </c>
      <c r="F5" s="19">
        <f t="shared" si="0"/>
        <v>28.5062713797035</v>
      </c>
      <c r="G5" s="21"/>
      <c r="H5" s="21"/>
      <c r="I5" s="22">
        <v>1</v>
      </c>
      <c r="J5" s="21"/>
      <c r="K5" s="91">
        <v>18</v>
      </c>
      <c r="L5" s="21"/>
      <c r="M5" s="22">
        <v>1</v>
      </c>
      <c r="N5" s="24"/>
      <c r="O5" s="23">
        <v>18</v>
      </c>
      <c r="Q5" s="22">
        <v>1</v>
      </c>
      <c r="R5" s="24"/>
      <c r="S5" s="23">
        <v>16</v>
      </c>
      <c r="U5" s="22">
        <v>1</v>
      </c>
      <c r="V5" s="24"/>
      <c r="W5" s="23">
        <v>19</v>
      </c>
      <c r="Y5" s="22">
        <v>1</v>
      </c>
      <c r="Z5" s="24">
        <v>50</v>
      </c>
      <c r="AA5" s="23">
        <v>15</v>
      </c>
    </row>
    <row r="6" s="1" customFormat="1" spans="1:27">
      <c r="A6" s="15"/>
      <c r="B6" t="s">
        <v>55</v>
      </c>
      <c r="C6" s="16">
        <f>IF(COUNT(K61:K80,O61:O80,S61:S80,W61:W80,AA61:AA70,AA74:AA83)=0,"",MIN(K61:K80,O61:O80,S61:S80,W61:W80,AA61:AA70,AA74:AA83))</f>
        <v>15</v>
      </c>
      <c r="D6" s="17">
        <f>IF(COUNT(K61:K80,O61:O80,S61:S80,W61:W80,AA61:AA70,AA74:AA83)=0,"",MAX(K61:K80,O61:O80,S61:S80,W61:W80,AA61:AA70,AA74:AA83))</f>
        <v>21</v>
      </c>
      <c r="E6" s="18">
        <f>IF(COUNT(K61:K80,O61:O80,S61:S80,W61:W80,AA61:AA70,AA74:AA83)=0,"",AVERAGE(K61:K80,O61:O80,S61:S80,W61:W80,AA61:AA70,AA74:AA83))</f>
        <v>18.2</v>
      </c>
      <c r="F6" s="19">
        <f t="shared" si="0"/>
        <v>32.967032967033</v>
      </c>
      <c r="G6" s="21"/>
      <c r="H6" s="21"/>
      <c r="I6" s="22">
        <v>2</v>
      </c>
      <c r="J6" s="21"/>
      <c r="K6" s="91">
        <v>19</v>
      </c>
      <c r="L6" s="21"/>
      <c r="M6" s="22">
        <v>2</v>
      </c>
      <c r="N6" s="24"/>
      <c r="O6" s="23">
        <v>17</v>
      </c>
      <c r="Q6" s="22">
        <v>2</v>
      </c>
      <c r="R6" s="24"/>
      <c r="S6" s="23">
        <v>17</v>
      </c>
      <c r="U6" s="22">
        <v>2</v>
      </c>
      <c r="V6" s="24"/>
      <c r="W6" s="23">
        <v>18</v>
      </c>
      <c r="Y6" s="22">
        <v>2</v>
      </c>
      <c r="Z6" s="24"/>
      <c r="AA6" s="23">
        <v>15</v>
      </c>
    </row>
    <row r="7" s="1" customFormat="1" spans="1:27">
      <c r="A7" s="15" t="s">
        <v>56</v>
      </c>
      <c r="B7" t="s">
        <v>57</v>
      </c>
      <c r="C7" s="16">
        <f>IF(COUNT(K89:K108,O89:O108,S89:S108,W89:W108,AA89:AA98,AA102:AA111)=0,"",MIN(K89:K108,O89:O108,S89:S108,W89:W108,AA89:AA98,AA102:AA111))</f>
        <v>16</v>
      </c>
      <c r="D7" s="17">
        <f>IF(COUNT(K89:K108,O89:O108,S89:S108,W89:W108,AA89:AA98,AA102:AA111)=0,"",MAX(K89:K108,O89:O108,S89:S108,W89:W108,AA89:AA98,AA102:AA111))</f>
        <v>22</v>
      </c>
      <c r="E7" s="18">
        <f>IF(COUNT(K89:K108,O89:O108,S89:S108,W89:W108,AA89:AA98,AA102:AA111)=0,"",AVERAGE(K89:K108,O89:O108,S89:S108,W89:W108,AA89:AA98,AA102:AA111))</f>
        <v>18.57</v>
      </c>
      <c r="F7" s="19">
        <f t="shared" si="0"/>
        <v>32.3101777059774</v>
      </c>
      <c r="G7" s="21"/>
      <c r="H7" s="21"/>
      <c r="I7" s="22">
        <v>3</v>
      </c>
      <c r="J7" s="21"/>
      <c r="K7" s="91">
        <v>18</v>
      </c>
      <c r="L7" s="21"/>
      <c r="M7" s="22">
        <v>3</v>
      </c>
      <c r="N7" s="24"/>
      <c r="O7" s="23">
        <v>18</v>
      </c>
      <c r="Q7" s="22">
        <v>3</v>
      </c>
      <c r="R7" s="24"/>
      <c r="S7" s="23">
        <v>17</v>
      </c>
      <c r="U7" s="22">
        <v>3</v>
      </c>
      <c r="V7" s="24"/>
      <c r="W7" s="23">
        <v>19</v>
      </c>
      <c r="Y7" s="22">
        <v>3</v>
      </c>
      <c r="Z7" s="24"/>
      <c r="AA7" s="23">
        <v>15</v>
      </c>
    </row>
    <row r="8" s="1" customFormat="1" ht="15.75" spans="1:27">
      <c r="A8" s="27"/>
      <c r="B8" s="28" t="s">
        <v>58</v>
      </c>
      <c r="C8" s="29">
        <f>IF(COUNT(K117:K136,O117:O136,S117:S136,W117:W136,AA117:AA126,AA130:AA139)=0,"",MIN(K117:K136,O117:O136,S117:S136,W117:W136,AA117:AA126,AA130:AA139))</f>
        <v>14</v>
      </c>
      <c r="D8" s="30">
        <f>IF(COUNT(K117:K136,O117:O136,S117:S136,W117:W136,AA117:AA126,AA130:AA139)=0,"",MAX(K117:K136,O117:O136,S117:S136,W117:W136,AA117:AA126,AA130:AA139))</f>
        <v>20</v>
      </c>
      <c r="E8" s="31">
        <f>IF(COUNT(K117:K136,O117:O136,S117:S136,W117:W136,AA117:AA126,AA130:AA139)=0,"",AVERAGE(K117:K136,O117:O136,S117:S136,W117:W136,AA117:AA126,AA130:AA139))</f>
        <v>16.9</v>
      </c>
      <c r="F8" s="32">
        <f t="shared" si="0"/>
        <v>35.5029585798817</v>
      </c>
      <c r="G8" s="21"/>
      <c r="H8" s="21"/>
      <c r="I8" s="22">
        <v>4</v>
      </c>
      <c r="J8" s="21"/>
      <c r="K8" s="91">
        <v>20</v>
      </c>
      <c r="L8" s="21"/>
      <c r="M8" s="22">
        <v>4</v>
      </c>
      <c r="N8" s="24"/>
      <c r="O8" s="23">
        <v>18</v>
      </c>
      <c r="Q8" s="22">
        <v>4</v>
      </c>
      <c r="R8" s="24"/>
      <c r="S8" s="23">
        <v>17</v>
      </c>
      <c r="U8" s="22">
        <v>4</v>
      </c>
      <c r="V8" s="24"/>
      <c r="W8" s="23">
        <v>17</v>
      </c>
      <c r="Y8" s="22">
        <v>4</v>
      </c>
      <c r="Z8" s="24"/>
      <c r="AA8" s="23">
        <v>15</v>
      </c>
    </row>
    <row r="9" s="1" customFormat="1" spans="1:27">
      <c r="A9" s="33"/>
      <c r="B9" s="34" t="s">
        <v>59</v>
      </c>
      <c r="C9" s="35"/>
      <c r="D9" s="36"/>
      <c r="E9" s="34"/>
      <c r="F9" s="37"/>
      <c r="G9" s="21"/>
      <c r="H9" s="21"/>
      <c r="I9" s="22">
        <v>5</v>
      </c>
      <c r="J9" s="21"/>
      <c r="K9" s="91">
        <v>19</v>
      </c>
      <c r="L9" s="21"/>
      <c r="M9" s="22">
        <v>5</v>
      </c>
      <c r="N9" s="24"/>
      <c r="O9" s="23">
        <v>20</v>
      </c>
      <c r="Q9" s="22">
        <v>5</v>
      </c>
      <c r="R9" s="24"/>
      <c r="S9" s="23">
        <v>16</v>
      </c>
      <c r="U9" s="22">
        <v>5</v>
      </c>
      <c r="V9" s="24"/>
      <c r="W9" s="23">
        <v>20</v>
      </c>
      <c r="Y9" s="22">
        <v>5</v>
      </c>
      <c r="Z9" s="24"/>
      <c r="AA9" s="23">
        <v>15</v>
      </c>
    </row>
    <row r="10" s="1" customFormat="1" spans="1:27">
      <c r="A10" s="38" t="s">
        <v>60</v>
      </c>
      <c r="B10" s="39"/>
      <c r="C10" s="39"/>
      <c r="D10" s="39"/>
      <c r="E10" s="40"/>
      <c r="G10" s="21"/>
      <c r="H10" s="21"/>
      <c r="I10" s="22">
        <v>6</v>
      </c>
      <c r="J10" s="21"/>
      <c r="K10" s="91">
        <v>19</v>
      </c>
      <c r="L10" s="21"/>
      <c r="M10" s="22">
        <v>6</v>
      </c>
      <c r="N10" s="24"/>
      <c r="O10" s="23">
        <v>18</v>
      </c>
      <c r="Q10" s="22">
        <v>6</v>
      </c>
      <c r="R10" s="24"/>
      <c r="S10" s="23">
        <v>18</v>
      </c>
      <c r="U10" s="22">
        <v>6</v>
      </c>
      <c r="V10" s="24"/>
      <c r="W10" s="23">
        <v>19</v>
      </c>
      <c r="Y10" s="22">
        <v>6</v>
      </c>
      <c r="Z10" s="24"/>
      <c r="AA10" s="23">
        <v>14</v>
      </c>
    </row>
    <row r="11" s="1" customFormat="1" ht="18.75" spans="1:27">
      <c r="A11" s="41" t="s">
        <v>61</v>
      </c>
      <c r="B11" s="42">
        <f>IF(COUNT(C4:C8)=0,"",MIN(C4:C8))</f>
        <v>14</v>
      </c>
      <c r="C11" s="43"/>
      <c r="D11" s="44" t="s">
        <v>62</v>
      </c>
      <c r="E11" s="45">
        <f>IF(COUNT(F4:F8)=0,"",MAX(F4:F8)-MIN(F4:F8))</f>
        <v>6.99668720017813</v>
      </c>
      <c r="G11" s="21"/>
      <c r="H11" s="21"/>
      <c r="I11" s="22">
        <v>7</v>
      </c>
      <c r="J11" s="21"/>
      <c r="K11" s="91">
        <v>19</v>
      </c>
      <c r="L11" s="21"/>
      <c r="M11" s="22">
        <v>7</v>
      </c>
      <c r="N11" s="24"/>
      <c r="O11" s="23">
        <v>18</v>
      </c>
      <c r="Q11" s="22">
        <v>7</v>
      </c>
      <c r="R11" s="24"/>
      <c r="S11" s="23">
        <v>16</v>
      </c>
      <c r="U11" s="22">
        <v>7</v>
      </c>
      <c r="V11" s="24"/>
      <c r="W11" s="23">
        <v>18</v>
      </c>
      <c r="Y11" s="22">
        <v>7</v>
      </c>
      <c r="Z11" s="24"/>
      <c r="AA11" s="23">
        <v>16</v>
      </c>
    </row>
    <row r="12" s="1" customFormat="1" ht="28.5" spans="1:27">
      <c r="A12" s="41" t="s">
        <v>63</v>
      </c>
      <c r="B12" s="42">
        <f>IF(COUNT(D4:D8)=0,"",MAX(D4:D8))</f>
        <v>22</v>
      </c>
      <c r="C12" s="43"/>
      <c r="D12" s="46" t="s">
        <v>16</v>
      </c>
      <c r="E12" s="47">
        <f>IF(OR(B15="",E11=""),"",B15-E11+20)</f>
        <v>80.2534342080529</v>
      </c>
      <c r="G12" s="21"/>
      <c r="H12" s="21"/>
      <c r="I12" s="22">
        <v>8</v>
      </c>
      <c r="J12" s="21"/>
      <c r="K12" s="91">
        <v>18</v>
      </c>
      <c r="L12" s="21"/>
      <c r="M12" s="22">
        <v>8</v>
      </c>
      <c r="N12" s="24"/>
      <c r="O12" s="23">
        <v>20</v>
      </c>
      <c r="Q12" s="22">
        <v>8</v>
      </c>
      <c r="R12" s="24"/>
      <c r="S12" s="23">
        <v>16</v>
      </c>
      <c r="U12" s="22">
        <v>8</v>
      </c>
      <c r="V12" s="24"/>
      <c r="W12" s="23">
        <v>20</v>
      </c>
      <c r="Y12" s="22">
        <v>8</v>
      </c>
      <c r="Z12" s="24"/>
      <c r="AA12" s="23">
        <v>15</v>
      </c>
    </row>
    <row r="13" s="1" customFormat="1" ht="28.5" spans="1:27">
      <c r="A13" s="41" t="s">
        <v>64</v>
      </c>
      <c r="B13" s="42">
        <f>IF(COUNT(E4:E8)=0,"",AVERAGE(E4:E8))</f>
        <v>17.724</v>
      </c>
      <c r="C13" s="43"/>
      <c r="D13" s="48" t="s">
        <v>65</v>
      </c>
      <c r="E13" s="49" t="str">
        <f>IF(COUNT(F4:F8)=0,"",INDEX(B4:B8,MATCH(MIN(F4:F8),F4:F8,0)))</f>
        <v>30 mm silver</v>
      </c>
      <c r="G13" s="21"/>
      <c r="H13" s="21"/>
      <c r="I13" s="22">
        <v>9</v>
      </c>
      <c r="J13" s="21"/>
      <c r="K13" s="91">
        <v>19</v>
      </c>
      <c r="L13" s="21"/>
      <c r="M13" s="22">
        <v>9</v>
      </c>
      <c r="N13" s="24"/>
      <c r="O13" s="23">
        <v>19</v>
      </c>
      <c r="Q13" s="22">
        <v>9</v>
      </c>
      <c r="R13" s="24"/>
      <c r="S13" s="23">
        <v>15</v>
      </c>
      <c r="U13" s="22">
        <v>9</v>
      </c>
      <c r="V13" s="24"/>
      <c r="W13" s="23">
        <v>18</v>
      </c>
      <c r="Y13" s="22">
        <v>9</v>
      </c>
      <c r="Z13" s="24"/>
      <c r="AA13" s="23">
        <v>16</v>
      </c>
    </row>
    <row r="14" s="1" customFormat="1" ht="28.5" spans="1:27">
      <c r="A14" s="50" t="s">
        <v>66</v>
      </c>
      <c r="B14" s="51">
        <f>IF(COUNT(F4:F8)=0,"",AVERAGE(F4:F8))</f>
        <v>32.749878591769</v>
      </c>
      <c r="C14" s="43"/>
      <c r="D14" s="48" t="s">
        <v>67</v>
      </c>
      <c r="E14" s="49" t="str">
        <f>IF(COUNT(F4:F8)=0,"",INDEX(B4:B8,MATCH(MAX(F4:F8),F4:F8,0)))</f>
        <v>50 mm viel boardgrip</v>
      </c>
      <c r="G14" s="21"/>
      <c r="H14" s="21"/>
      <c r="I14" s="22">
        <v>10</v>
      </c>
      <c r="J14" s="21"/>
      <c r="K14" s="91">
        <v>18</v>
      </c>
      <c r="L14" s="21"/>
      <c r="M14" s="22">
        <v>10</v>
      </c>
      <c r="N14" s="24"/>
      <c r="O14" s="23">
        <v>17</v>
      </c>
      <c r="Q14" s="22">
        <v>10</v>
      </c>
      <c r="R14" s="24"/>
      <c r="S14" s="23">
        <v>16</v>
      </c>
      <c r="U14" s="22">
        <v>10</v>
      </c>
      <c r="V14" s="24"/>
      <c r="W14" s="23">
        <v>17</v>
      </c>
      <c r="Y14" s="52">
        <v>10</v>
      </c>
      <c r="Z14" s="53"/>
      <c r="AA14" s="54">
        <v>16</v>
      </c>
    </row>
    <row r="15" s="1" customFormat="1" ht="19.5" spans="1:27">
      <c r="A15" s="55" t="s">
        <v>68</v>
      </c>
      <c r="B15" s="56">
        <f>IF(B14="","",100-B14)</f>
        <v>67.250121408231</v>
      </c>
      <c r="C15" s="57"/>
      <c r="D15" s="58"/>
      <c r="E15" s="59"/>
      <c r="G15" s="21"/>
      <c r="H15" s="21"/>
      <c r="I15" s="22">
        <v>11</v>
      </c>
      <c r="J15" s="21"/>
      <c r="K15" s="91">
        <v>20</v>
      </c>
      <c r="L15" s="21"/>
      <c r="M15" s="22">
        <v>11</v>
      </c>
      <c r="N15" s="24"/>
      <c r="O15" s="23">
        <v>19</v>
      </c>
      <c r="Q15" s="22">
        <v>11</v>
      </c>
      <c r="R15" s="24"/>
      <c r="S15" s="23">
        <v>15</v>
      </c>
      <c r="U15" s="22">
        <v>11</v>
      </c>
      <c r="V15" s="24"/>
      <c r="W15" s="23">
        <v>17</v>
      </c>
      <c r="AA15" s="60">
        <f>IF(COUNT(AA5:AA14)=0,"",AVERAGE(AA5:AA14))</f>
        <v>15.2</v>
      </c>
    </row>
    <row r="16" s="1" customFormat="1" spans="1:27">
      <c r="G16" s="21"/>
      <c r="H16" s="21"/>
      <c r="I16" s="22">
        <v>12</v>
      </c>
      <c r="J16" s="21"/>
      <c r="K16" s="91">
        <v>17</v>
      </c>
      <c r="L16" s="21"/>
      <c r="M16" s="22">
        <v>12</v>
      </c>
      <c r="N16" s="24"/>
      <c r="O16" s="23">
        <v>19</v>
      </c>
      <c r="Q16" s="22">
        <v>12</v>
      </c>
      <c r="R16" s="24"/>
      <c r="S16" s="23">
        <v>16</v>
      </c>
      <c r="U16" s="22">
        <v>12</v>
      </c>
      <c r="V16" s="24"/>
      <c r="W16" s="23">
        <v>19</v>
      </c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/>
      <c r="K17" s="91">
        <v>20</v>
      </c>
      <c r="L17" s="21"/>
      <c r="M17" s="22">
        <v>13</v>
      </c>
      <c r="N17" s="24"/>
      <c r="O17" s="23">
        <v>18</v>
      </c>
      <c r="Q17" s="22">
        <v>13</v>
      </c>
      <c r="R17" s="24"/>
      <c r="S17" s="23">
        <v>15</v>
      </c>
      <c r="U17" s="22">
        <v>13</v>
      </c>
      <c r="V17" s="24"/>
      <c r="W17" s="23">
        <v>18</v>
      </c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/>
      <c r="K18" s="91">
        <v>20</v>
      </c>
      <c r="L18" s="21"/>
      <c r="M18" s="22">
        <v>14</v>
      </c>
      <c r="N18" s="24"/>
      <c r="O18" s="23">
        <v>20</v>
      </c>
      <c r="Q18" s="22">
        <v>14</v>
      </c>
      <c r="R18" s="24"/>
      <c r="S18" s="23">
        <v>17</v>
      </c>
      <c r="U18" s="22">
        <v>14</v>
      </c>
      <c r="V18" s="24"/>
      <c r="W18" s="23">
        <v>19</v>
      </c>
      <c r="Y18" s="22">
        <v>1</v>
      </c>
      <c r="Z18" s="24"/>
      <c r="AA18" s="23">
        <v>15</v>
      </c>
    </row>
    <row r="19" s="1" customFormat="1" spans="1:27">
      <c r="A19" s="66" t="s">
        <v>50</v>
      </c>
      <c r="B19" s="67">
        <f>K25</f>
        <v>18.95</v>
      </c>
      <c r="C19" s="67">
        <f>O25</f>
        <v>18.3</v>
      </c>
      <c r="D19" s="67">
        <f>S25</f>
        <v>16.05</v>
      </c>
      <c r="E19" s="67">
        <f>W25</f>
        <v>18.3</v>
      </c>
      <c r="F19" s="68">
        <f>AA28</f>
        <v>15.7</v>
      </c>
      <c r="G19" s="69">
        <f>AA15</f>
        <v>15.2</v>
      </c>
      <c r="H19" s="21"/>
      <c r="I19" s="22">
        <v>15</v>
      </c>
      <c r="J19" s="21"/>
      <c r="K19" s="91">
        <v>20</v>
      </c>
      <c r="L19" s="21"/>
      <c r="M19" s="22">
        <v>15</v>
      </c>
      <c r="N19" s="24"/>
      <c r="O19" s="23">
        <v>18</v>
      </c>
      <c r="Q19" s="22">
        <v>15</v>
      </c>
      <c r="R19" s="24"/>
      <c r="S19" s="23">
        <v>16</v>
      </c>
      <c r="U19" s="22">
        <v>15</v>
      </c>
      <c r="V19" s="24"/>
      <c r="W19" s="23">
        <v>18</v>
      </c>
      <c r="Y19" s="22">
        <v>2</v>
      </c>
      <c r="Z19" s="24"/>
      <c r="AA19" s="23">
        <v>16</v>
      </c>
    </row>
    <row r="20" s="1" customFormat="1" spans="1:27">
      <c r="A20" s="66" t="s">
        <v>54</v>
      </c>
      <c r="B20" s="67">
        <f>K53</f>
        <v>18.6</v>
      </c>
      <c r="C20" s="67">
        <f>O53</f>
        <v>18</v>
      </c>
      <c r="D20" s="67">
        <f>S53</f>
        <v>16</v>
      </c>
      <c r="E20" s="67">
        <f>W53</f>
        <v>18.75</v>
      </c>
      <c r="F20" s="68">
        <f>AA56</f>
        <v>16.3</v>
      </c>
      <c r="G20" s="69">
        <f>AA43</f>
        <v>16.4</v>
      </c>
      <c r="H20" s="21"/>
      <c r="I20" s="22">
        <v>16</v>
      </c>
      <c r="J20" s="21"/>
      <c r="K20" s="91">
        <v>18</v>
      </c>
      <c r="L20" s="21"/>
      <c r="M20" s="22">
        <v>16</v>
      </c>
      <c r="N20" s="24"/>
      <c r="O20" s="23">
        <v>19</v>
      </c>
      <c r="Q20" s="22">
        <v>16</v>
      </c>
      <c r="R20" s="24"/>
      <c r="S20" s="23">
        <v>15</v>
      </c>
      <c r="U20" s="22">
        <v>16</v>
      </c>
      <c r="V20" s="24"/>
      <c r="W20" s="23">
        <v>18</v>
      </c>
      <c r="Y20" s="22">
        <v>3</v>
      </c>
      <c r="Z20" s="24"/>
      <c r="AA20" s="23">
        <v>15</v>
      </c>
    </row>
    <row r="21" s="1" customFormat="1" spans="1:27">
      <c r="A21" s="66" t="s">
        <v>55</v>
      </c>
      <c r="B21" s="67">
        <f>K81</f>
        <v>20.05</v>
      </c>
      <c r="C21" s="67">
        <f>O81</f>
        <v>18.8</v>
      </c>
      <c r="D21" s="67">
        <f>S81</f>
        <v>17.05</v>
      </c>
      <c r="E21" s="67">
        <f>W81</f>
        <v>18.55</v>
      </c>
      <c r="F21" s="68">
        <f>AA84</f>
        <v>17</v>
      </c>
      <c r="G21" s="69">
        <f>AA71</f>
        <v>16.1</v>
      </c>
      <c r="H21" s="21"/>
      <c r="I21" s="22">
        <v>17</v>
      </c>
      <c r="J21" s="21"/>
      <c r="K21" s="91">
        <v>20</v>
      </c>
      <c r="L21" s="21"/>
      <c r="M21" s="22">
        <v>17</v>
      </c>
      <c r="N21" s="24"/>
      <c r="O21" s="23">
        <v>18</v>
      </c>
      <c r="Q21" s="22">
        <v>17</v>
      </c>
      <c r="R21" s="24"/>
      <c r="S21" s="23">
        <v>17</v>
      </c>
      <c r="U21" s="22">
        <v>17</v>
      </c>
      <c r="V21" s="24"/>
      <c r="W21" s="23">
        <v>19</v>
      </c>
      <c r="Y21" s="22">
        <v>4</v>
      </c>
      <c r="Z21" s="24"/>
      <c r="AA21" s="23">
        <v>15</v>
      </c>
    </row>
    <row r="22" s="1" customFormat="1" spans="1:27">
      <c r="A22" s="66" t="s">
        <v>57</v>
      </c>
      <c r="B22" s="67">
        <f>K109</f>
        <v>19.95</v>
      </c>
      <c r="C22" s="67">
        <f>O109</f>
        <v>19.35</v>
      </c>
      <c r="D22" s="67">
        <f>S109</f>
        <v>17.55</v>
      </c>
      <c r="E22" s="67">
        <f>W109</f>
        <v>19</v>
      </c>
      <c r="F22" s="68">
        <f>AA112</f>
        <v>16.9</v>
      </c>
      <c r="G22" s="69">
        <f>AA99</f>
        <v>17.1</v>
      </c>
      <c r="H22" s="21"/>
      <c r="I22" s="22">
        <v>18</v>
      </c>
      <c r="J22" s="21"/>
      <c r="K22" s="91">
        <v>19</v>
      </c>
      <c r="L22" s="21"/>
      <c r="M22" s="22">
        <v>18</v>
      </c>
      <c r="N22" s="24"/>
      <c r="O22" s="23">
        <v>17</v>
      </c>
      <c r="Q22" s="22">
        <v>18</v>
      </c>
      <c r="R22" s="24"/>
      <c r="S22" s="23">
        <v>16</v>
      </c>
      <c r="U22" s="22">
        <v>18</v>
      </c>
      <c r="V22" s="24"/>
      <c r="W22" s="23">
        <v>17</v>
      </c>
      <c r="Y22" s="22">
        <v>5</v>
      </c>
      <c r="Z22" s="24"/>
      <c r="AA22" s="23">
        <v>15</v>
      </c>
    </row>
    <row r="23" s="1" customFormat="1" ht="15.75" spans="1:27">
      <c r="A23" s="70" t="s">
        <v>58</v>
      </c>
      <c r="B23" s="71">
        <f>K137</f>
        <v>17.9</v>
      </c>
      <c r="C23" s="71">
        <f>O137</f>
        <v>17.25</v>
      </c>
      <c r="D23" s="71">
        <f>S137</f>
        <v>16.15</v>
      </c>
      <c r="E23" s="71">
        <f>W137</f>
        <v>17.6</v>
      </c>
      <c r="F23" s="72">
        <f>AA140</f>
        <v>16.2</v>
      </c>
      <c r="G23" s="73">
        <f>AA127</f>
        <v>15</v>
      </c>
      <c r="H23" s="21"/>
      <c r="I23" s="22">
        <v>19</v>
      </c>
      <c r="J23" s="21"/>
      <c r="K23" s="91">
        <v>20</v>
      </c>
      <c r="L23" s="21"/>
      <c r="M23" s="22">
        <v>19</v>
      </c>
      <c r="N23" s="24"/>
      <c r="O23" s="23">
        <v>18</v>
      </c>
      <c r="Q23" s="22">
        <v>19</v>
      </c>
      <c r="R23" s="24"/>
      <c r="S23" s="23">
        <v>15</v>
      </c>
      <c r="U23" s="22">
        <v>19</v>
      </c>
      <c r="V23" s="24"/>
      <c r="W23" s="23">
        <v>18</v>
      </c>
      <c r="Y23" s="22">
        <v>6</v>
      </c>
      <c r="Z23" s="24"/>
      <c r="AA23" s="23">
        <v>16</v>
      </c>
    </row>
    <row r="24" s="1" customFormat="1" spans="1:27">
      <c r="G24" s="21"/>
      <c r="H24" s="21"/>
      <c r="I24" s="52">
        <v>20</v>
      </c>
      <c r="J24" s="74"/>
      <c r="K24" s="94">
        <v>18</v>
      </c>
      <c r="L24"/>
      <c r="M24" s="52">
        <v>20</v>
      </c>
      <c r="N24" s="53"/>
      <c r="O24" s="54">
        <v>17</v>
      </c>
      <c r="Q24" s="52">
        <v>20</v>
      </c>
      <c r="R24" s="53"/>
      <c r="S24" s="54">
        <v>15</v>
      </c>
      <c r="U24" s="52">
        <v>20</v>
      </c>
      <c r="V24" s="53"/>
      <c r="W24" s="54">
        <v>18</v>
      </c>
      <c r="Y24" s="22">
        <v>7</v>
      </c>
      <c r="Z24" s="24"/>
      <c r="AA24" s="23">
        <v>16</v>
      </c>
    </row>
    <row r="25" s="1" customFormat="1" ht="30" spans="1:27">
      <c r="A25" s="76" t="s">
        <v>77</v>
      </c>
      <c r="B25" s="77" t="s">
        <v>78</v>
      </c>
      <c r="C25" s="77" t="s">
        <v>79</v>
      </c>
      <c r="D25" s="77" t="s">
        <v>80</v>
      </c>
      <c r="E25" s="77" t="s">
        <v>79</v>
      </c>
      <c r="F25" s="78" t="s">
        <v>81</v>
      </c>
      <c r="G25" s="79" t="s">
        <v>82</v>
      </c>
      <c r="K25" s="80">
        <f>IF(COUNT(K5:K24)=0,"",AVERAGE(K5:K24))</f>
        <v>18.95</v>
      </c>
      <c r="L25" s="80"/>
      <c r="M25" s="80"/>
      <c r="N25" s="80"/>
      <c r="O25" s="80">
        <f>IF(COUNT(O5:O24)=0,"",AVERAGE(O5:O24))</f>
        <v>18.3</v>
      </c>
      <c r="P25" s="80"/>
      <c r="Q25" s="80"/>
      <c r="R25" s="80"/>
      <c r="S25" s="80">
        <f>IF(COUNT(S5:S24)=0,"",AVERAGE(S5:S24))</f>
        <v>16.05</v>
      </c>
      <c r="T25" s="80"/>
      <c r="U25" s="80"/>
      <c r="V25" s="80"/>
      <c r="W25" s="80">
        <f>IF(COUNT(W5:W24)=0,"",AVERAGE(W5:W24))</f>
        <v>18.3</v>
      </c>
      <c r="Y25" s="22">
        <v>8</v>
      </c>
      <c r="Z25" s="24"/>
      <c r="AA25" s="23">
        <v>16</v>
      </c>
    </row>
    <row r="26" s="1" customFormat="1" spans="1:27">
      <c r="A26" s="15" t="s">
        <v>50</v>
      </c>
      <c r="B26" s="68" t="s">
        <v>103</v>
      </c>
      <c r="C26" s="68">
        <v>5</v>
      </c>
      <c r="D26" s="68" t="s">
        <v>87</v>
      </c>
      <c r="E26" s="68">
        <v>3</v>
      </c>
      <c r="F26" s="81">
        <f>((20-15)/E4)*100</f>
        <v>28.7191269385411</v>
      </c>
      <c r="G26" s="82">
        <f>((17-14)/E4)*100</f>
        <v>17.2314761631246</v>
      </c>
      <c r="Y26" s="22">
        <v>9</v>
      </c>
      <c r="Z26" s="24"/>
      <c r="AA26" s="23">
        <v>17</v>
      </c>
    </row>
    <row r="27" s="1" customFormat="1" spans="1:27">
      <c r="A27" s="15" t="s">
        <v>54</v>
      </c>
      <c r="B27" s="68" t="s">
        <v>103</v>
      </c>
      <c r="C27" s="68">
        <v>5</v>
      </c>
      <c r="D27" s="68" t="s">
        <v>89</v>
      </c>
      <c r="E27" s="68">
        <v>3</v>
      </c>
      <c r="F27" s="81">
        <f>((20-15)/E5)*100</f>
        <v>28.5062713797035</v>
      </c>
      <c r="G27" s="82">
        <f>((18-15)/E5)*100</f>
        <v>17.1037628278221</v>
      </c>
      <c r="J27" s="83">
        <f>(K25+O25+S25+W25+AA15+AA28)/6</f>
        <v>17.0833333333333</v>
      </c>
      <c r="Y27" s="52">
        <v>10</v>
      </c>
      <c r="Z27" s="53"/>
      <c r="AA27" s="54">
        <v>16</v>
      </c>
    </row>
    <row r="28" s="1" customFormat="1" spans="1:27">
      <c r="A28" s="15" t="s">
        <v>55</v>
      </c>
      <c r="B28" s="68" t="s">
        <v>104</v>
      </c>
      <c r="C28" s="68">
        <v>5</v>
      </c>
      <c r="D28" s="68" t="s">
        <v>105</v>
      </c>
      <c r="E28" s="68">
        <v>2</v>
      </c>
      <c r="F28" s="81">
        <f>((21-16)/E6)*100</f>
        <v>27.4725274725275</v>
      </c>
      <c r="G28" s="82">
        <f>((17-15)/E6)*100</f>
        <v>10.989010989011</v>
      </c>
      <c r="AA28" s="60">
        <f>IF(COUNT(AA18:AA27)=0,"",AVERAGE(AA18:AA27))</f>
        <v>15.7</v>
      </c>
    </row>
    <row r="29" spans="1:27">
      <c r="A29" s="15" t="s">
        <v>57</v>
      </c>
      <c r="B29" s="68" t="s">
        <v>99</v>
      </c>
      <c r="C29" s="68">
        <v>6</v>
      </c>
      <c r="D29" s="68" t="s">
        <v>100</v>
      </c>
      <c r="E29" s="68">
        <v>2</v>
      </c>
      <c r="F29" s="81">
        <f>((22-16)/E7)*100</f>
        <v>32.3101777059774</v>
      </c>
      <c r="G29" s="82">
        <f>((18-16)/E7)*100</f>
        <v>10.7700592353258</v>
      </c>
    </row>
    <row r="30" s="1" customFormat="1" spans="1:27">
      <c r="A30" s="84" t="s">
        <v>58</v>
      </c>
      <c r="B30" s="85" t="s">
        <v>83</v>
      </c>
      <c r="C30" s="85">
        <v>6</v>
      </c>
      <c r="D30" s="85" t="s">
        <v>87</v>
      </c>
      <c r="E30" s="85">
        <v>3</v>
      </c>
      <c r="F30" s="86">
        <f>((20-14)/E8)*100</f>
        <v>35.5029585798817</v>
      </c>
      <c r="G30" s="87">
        <f>((17-14)/E8)*100</f>
        <v>17.7514792899408</v>
      </c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/>
      <c r="I33" s="22">
        <v>1</v>
      </c>
      <c r="J33" s="21"/>
      <c r="K33" s="91">
        <v>19</v>
      </c>
      <c r="L33" s="21"/>
      <c r="M33" s="22">
        <v>1</v>
      </c>
      <c r="N33" s="24"/>
      <c r="O33" s="23">
        <v>17</v>
      </c>
      <c r="Q33" s="22">
        <v>1</v>
      </c>
      <c r="R33" s="24"/>
      <c r="S33" s="23">
        <v>15</v>
      </c>
      <c r="U33" s="22">
        <v>1</v>
      </c>
      <c r="V33" s="24"/>
      <c r="W33" s="23">
        <v>18</v>
      </c>
      <c r="Y33" s="22">
        <v>1</v>
      </c>
      <c r="Z33" s="24"/>
      <c r="AA33" s="23">
        <v>17</v>
      </c>
    </row>
    <row r="34" s="1" customFormat="1" spans="7:27">
      <c r="G34" s="21"/>
      <c r="H34" s="21"/>
      <c r="I34" s="22">
        <v>2</v>
      </c>
      <c r="J34" s="21"/>
      <c r="K34" s="91">
        <v>18</v>
      </c>
      <c r="L34" s="21"/>
      <c r="M34" s="22">
        <v>2</v>
      </c>
      <c r="N34" s="24"/>
      <c r="O34" s="23">
        <v>18</v>
      </c>
      <c r="Q34" s="22">
        <v>2</v>
      </c>
      <c r="R34" s="24"/>
      <c r="S34" s="23">
        <v>15</v>
      </c>
      <c r="U34" s="22">
        <v>2</v>
      </c>
      <c r="V34" s="24"/>
      <c r="W34" s="23">
        <v>18</v>
      </c>
      <c r="Y34" s="22">
        <v>2</v>
      </c>
      <c r="Z34" s="24"/>
      <c r="AA34" s="23">
        <v>17</v>
      </c>
    </row>
    <row r="35" s="1" customFormat="1" spans="7:27">
      <c r="G35" s="21"/>
      <c r="H35" s="21"/>
      <c r="I35" s="22">
        <v>3</v>
      </c>
      <c r="J35" s="21"/>
      <c r="K35" s="91">
        <v>19</v>
      </c>
      <c r="L35" s="21"/>
      <c r="M35" s="22">
        <v>3</v>
      </c>
      <c r="N35" s="24"/>
      <c r="O35" s="23">
        <v>18</v>
      </c>
      <c r="Q35" s="22">
        <v>3</v>
      </c>
      <c r="R35" s="24"/>
      <c r="S35" s="23">
        <v>15</v>
      </c>
      <c r="U35" s="22">
        <v>3</v>
      </c>
      <c r="V35" s="24"/>
      <c r="W35" s="23">
        <v>19</v>
      </c>
      <c r="Y35" s="22">
        <v>3</v>
      </c>
      <c r="Z35" s="24"/>
      <c r="AA35" s="23">
        <v>17</v>
      </c>
    </row>
    <row r="36" s="1" customFormat="1" spans="7:27">
      <c r="G36" s="21"/>
      <c r="H36" s="21"/>
      <c r="I36" s="22">
        <v>4</v>
      </c>
      <c r="J36" s="21"/>
      <c r="K36" s="91">
        <v>18</v>
      </c>
      <c r="L36" s="21"/>
      <c r="M36" s="22">
        <v>4</v>
      </c>
      <c r="N36" s="24"/>
      <c r="O36" s="23">
        <v>19</v>
      </c>
      <c r="Q36" s="22">
        <v>4</v>
      </c>
      <c r="R36" s="24"/>
      <c r="S36" s="23">
        <v>15</v>
      </c>
      <c r="U36" s="22">
        <v>4</v>
      </c>
      <c r="V36" s="24"/>
      <c r="W36" s="23">
        <v>18</v>
      </c>
      <c r="Y36" s="22">
        <v>4</v>
      </c>
      <c r="Z36" s="24"/>
      <c r="AA36" s="23">
        <v>18</v>
      </c>
    </row>
    <row r="37" s="1" customFormat="1" spans="7:27">
      <c r="G37" s="21"/>
      <c r="H37" s="21"/>
      <c r="I37" s="22">
        <v>5</v>
      </c>
      <c r="J37" s="21"/>
      <c r="K37" s="91">
        <v>18</v>
      </c>
      <c r="L37" s="21"/>
      <c r="M37" s="22">
        <v>5</v>
      </c>
      <c r="N37" s="24"/>
      <c r="O37" s="23">
        <v>18</v>
      </c>
      <c r="Q37" s="22">
        <v>5</v>
      </c>
      <c r="R37" s="24"/>
      <c r="S37" s="23">
        <v>15</v>
      </c>
      <c r="U37" s="22">
        <v>5</v>
      </c>
      <c r="V37" s="24"/>
      <c r="W37" s="23">
        <v>19</v>
      </c>
      <c r="Y37" s="22">
        <v>5</v>
      </c>
      <c r="Z37" s="24"/>
      <c r="AA37" s="23">
        <v>16</v>
      </c>
    </row>
    <row r="38" s="1" customFormat="1" spans="7:27">
      <c r="G38" s="21"/>
      <c r="H38" s="21"/>
      <c r="I38" s="22">
        <v>6</v>
      </c>
      <c r="J38" s="21"/>
      <c r="K38" s="91">
        <v>19</v>
      </c>
      <c r="L38" s="21"/>
      <c r="M38" s="22">
        <v>6</v>
      </c>
      <c r="N38" s="24"/>
      <c r="O38" s="23">
        <v>17</v>
      </c>
      <c r="Q38" s="22">
        <v>6</v>
      </c>
      <c r="R38" s="24"/>
      <c r="S38" s="23">
        <v>15</v>
      </c>
      <c r="U38" s="22">
        <v>6</v>
      </c>
      <c r="V38" s="24"/>
      <c r="W38" s="23">
        <v>18</v>
      </c>
      <c r="Y38" s="22">
        <v>6</v>
      </c>
      <c r="Z38" s="24"/>
      <c r="AA38" s="23">
        <v>17</v>
      </c>
    </row>
    <row r="39" s="1" customFormat="1" spans="7:27">
      <c r="G39" s="21"/>
      <c r="H39" s="21"/>
      <c r="I39" s="22">
        <v>7</v>
      </c>
      <c r="J39" s="21"/>
      <c r="K39" s="91">
        <v>17</v>
      </c>
      <c r="L39" s="21"/>
      <c r="M39" s="22">
        <v>7</v>
      </c>
      <c r="N39" s="24"/>
      <c r="O39" s="23">
        <v>16</v>
      </c>
      <c r="Q39" s="22">
        <v>7</v>
      </c>
      <c r="R39" s="24"/>
      <c r="S39" s="23">
        <v>16</v>
      </c>
      <c r="U39" s="22">
        <v>7</v>
      </c>
      <c r="V39" s="24"/>
      <c r="W39" s="23">
        <v>19</v>
      </c>
      <c r="Y39" s="22">
        <v>7</v>
      </c>
      <c r="Z39" s="24"/>
      <c r="AA39" s="23">
        <v>15</v>
      </c>
    </row>
    <row r="40" s="1" customFormat="1" spans="7:27">
      <c r="G40" s="21"/>
      <c r="H40" s="21"/>
      <c r="I40" s="22">
        <v>8</v>
      </c>
      <c r="J40" s="21"/>
      <c r="K40" s="91">
        <v>19</v>
      </c>
      <c r="L40" s="21"/>
      <c r="M40" s="22">
        <v>8</v>
      </c>
      <c r="N40" s="24"/>
      <c r="O40" s="23">
        <v>18</v>
      </c>
      <c r="Q40" s="22">
        <v>8</v>
      </c>
      <c r="R40" s="24"/>
      <c r="S40" s="23">
        <v>16</v>
      </c>
      <c r="U40" s="22">
        <v>8</v>
      </c>
      <c r="V40" s="24"/>
      <c r="W40" s="23">
        <v>18</v>
      </c>
      <c r="Y40" s="22">
        <v>8</v>
      </c>
      <c r="Z40" s="24"/>
      <c r="AA40" s="23">
        <v>16</v>
      </c>
    </row>
    <row r="41" s="1" customFormat="1" spans="7:27">
      <c r="G41" s="21"/>
      <c r="H41" s="21"/>
      <c r="I41" s="22">
        <v>9</v>
      </c>
      <c r="J41" s="21"/>
      <c r="K41" s="91">
        <v>18</v>
      </c>
      <c r="L41" s="21"/>
      <c r="M41" s="22">
        <v>9</v>
      </c>
      <c r="N41" s="24"/>
      <c r="O41" s="23">
        <v>18</v>
      </c>
      <c r="Q41" s="22">
        <v>9</v>
      </c>
      <c r="R41" s="24"/>
      <c r="S41" s="23">
        <v>16</v>
      </c>
      <c r="U41" s="22">
        <v>9</v>
      </c>
      <c r="V41" s="24"/>
      <c r="W41" s="23">
        <v>20</v>
      </c>
      <c r="Y41" s="22">
        <v>9</v>
      </c>
      <c r="Z41" s="24"/>
      <c r="AA41" s="23">
        <v>16</v>
      </c>
    </row>
    <row r="42" s="1" customFormat="1" spans="7:27">
      <c r="G42" s="21"/>
      <c r="H42" s="21"/>
      <c r="I42" s="22">
        <v>10</v>
      </c>
      <c r="J42" s="21"/>
      <c r="K42" s="91">
        <v>19</v>
      </c>
      <c r="L42" s="21"/>
      <c r="M42" s="22">
        <v>10</v>
      </c>
      <c r="N42" s="24"/>
      <c r="O42" s="23">
        <v>17</v>
      </c>
      <c r="Q42" s="22">
        <v>10</v>
      </c>
      <c r="R42" s="24"/>
      <c r="S42" s="23">
        <v>15</v>
      </c>
      <c r="U42" s="22">
        <v>10</v>
      </c>
      <c r="V42" s="24"/>
      <c r="W42" s="23">
        <v>20</v>
      </c>
      <c r="Y42" s="52">
        <v>10</v>
      </c>
      <c r="Z42" s="53"/>
      <c r="AA42" s="54">
        <v>15</v>
      </c>
    </row>
    <row r="43" s="1" customFormat="1" spans="7:27">
      <c r="G43" s="21"/>
      <c r="H43" s="21"/>
      <c r="I43" s="22">
        <v>11</v>
      </c>
      <c r="J43" s="21"/>
      <c r="K43" s="91">
        <v>19</v>
      </c>
      <c r="L43" s="21"/>
      <c r="M43" s="22">
        <v>11</v>
      </c>
      <c r="N43" s="24"/>
      <c r="O43" s="23">
        <v>19</v>
      </c>
      <c r="Q43" s="22">
        <v>11</v>
      </c>
      <c r="R43" s="24"/>
      <c r="S43" s="23">
        <v>17</v>
      </c>
      <c r="U43" s="22">
        <v>11</v>
      </c>
      <c r="V43" s="24"/>
      <c r="W43" s="23">
        <v>19</v>
      </c>
      <c r="AA43">
        <f>IF(COUNT(AA33:AA42)=0,"",AVERAGE(AA33:AA42))</f>
        <v>16.4</v>
      </c>
    </row>
    <row r="44" s="1" customFormat="1" spans="7:27">
      <c r="G44" s="21"/>
      <c r="H44" s="21"/>
      <c r="I44" s="22">
        <v>12</v>
      </c>
      <c r="J44" s="21"/>
      <c r="K44" s="91">
        <v>18</v>
      </c>
      <c r="L44" s="21"/>
      <c r="M44" s="22">
        <v>12</v>
      </c>
      <c r="N44" s="24"/>
      <c r="O44" s="23">
        <v>20</v>
      </c>
      <c r="Q44" s="22">
        <v>12</v>
      </c>
      <c r="R44" s="24"/>
      <c r="S44" s="23">
        <v>16</v>
      </c>
      <c r="U44" s="22">
        <v>12</v>
      </c>
      <c r="V44" s="24"/>
      <c r="W44" s="23">
        <v>19</v>
      </c>
      <c r="Y44" s="88" t="s">
        <v>69</v>
      </c>
      <c r="Z44" s="92"/>
      <c r="AA44" s="93"/>
    </row>
    <row r="45" s="1" customFormat="1" ht="28.5" spans="7:27">
      <c r="G45" s="21"/>
      <c r="H45" s="21"/>
      <c r="I45" s="22">
        <v>13</v>
      </c>
      <c r="J45" s="21"/>
      <c r="K45" s="91">
        <v>18</v>
      </c>
      <c r="L45" s="21"/>
      <c r="M45" s="22">
        <v>13</v>
      </c>
      <c r="N45" s="24"/>
      <c r="O45" s="23">
        <v>18</v>
      </c>
      <c r="Q45" s="22">
        <v>13</v>
      </c>
      <c r="R45" s="24"/>
      <c r="S45" s="23">
        <v>16</v>
      </c>
      <c r="U45" s="22">
        <v>13</v>
      </c>
      <c r="V45" s="24"/>
      <c r="W45" s="23">
        <v>18</v>
      </c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/>
      <c r="K46" s="91">
        <v>19</v>
      </c>
      <c r="L46" s="21"/>
      <c r="M46" s="22">
        <v>14</v>
      </c>
      <c r="N46" s="24"/>
      <c r="O46" s="23">
        <v>16</v>
      </c>
      <c r="Q46" s="22">
        <v>14</v>
      </c>
      <c r="R46" s="24"/>
      <c r="S46" s="23">
        <v>15</v>
      </c>
      <c r="U46" s="22">
        <v>14</v>
      </c>
      <c r="V46" s="24"/>
      <c r="W46" s="23">
        <v>20</v>
      </c>
      <c r="Y46" s="22">
        <v>1</v>
      </c>
      <c r="Z46" s="24"/>
      <c r="AA46" s="23">
        <v>17</v>
      </c>
    </row>
    <row r="47" s="1" customFormat="1" spans="7:27">
      <c r="G47" s="21"/>
      <c r="H47" s="21"/>
      <c r="I47" s="22">
        <v>15</v>
      </c>
      <c r="J47" s="21"/>
      <c r="K47" s="91">
        <v>18</v>
      </c>
      <c r="L47" s="21"/>
      <c r="M47" s="22">
        <v>15</v>
      </c>
      <c r="N47" s="24"/>
      <c r="O47" s="23">
        <v>18</v>
      </c>
      <c r="Q47" s="22">
        <v>15</v>
      </c>
      <c r="R47" s="24"/>
      <c r="S47" s="23">
        <v>17</v>
      </c>
      <c r="U47" s="22">
        <v>15</v>
      </c>
      <c r="V47" s="24"/>
      <c r="W47" s="23">
        <v>18</v>
      </c>
      <c r="Y47" s="22">
        <v>2</v>
      </c>
      <c r="Z47" s="24"/>
      <c r="AA47" s="23">
        <v>17</v>
      </c>
    </row>
    <row r="48" s="1" customFormat="1" spans="7:27">
      <c r="G48" s="21"/>
      <c r="H48" s="21"/>
      <c r="I48" s="22">
        <v>16</v>
      </c>
      <c r="J48" s="21"/>
      <c r="K48" s="91">
        <v>20</v>
      </c>
      <c r="L48" s="21"/>
      <c r="M48" s="22">
        <v>16</v>
      </c>
      <c r="N48" s="24"/>
      <c r="O48" s="23">
        <v>19</v>
      </c>
      <c r="Q48" s="22">
        <v>16</v>
      </c>
      <c r="R48" s="24"/>
      <c r="S48" s="23">
        <v>18</v>
      </c>
      <c r="U48" s="22">
        <v>16</v>
      </c>
      <c r="V48" s="24"/>
      <c r="W48" s="23">
        <v>19</v>
      </c>
      <c r="Y48" s="22">
        <v>3</v>
      </c>
      <c r="Z48" s="24"/>
      <c r="AA48" s="23">
        <v>15</v>
      </c>
    </row>
    <row r="49" s="1" customFormat="1" spans="7:27">
      <c r="G49" s="21"/>
      <c r="H49" s="21"/>
      <c r="I49" s="22">
        <v>17</v>
      </c>
      <c r="J49" s="21"/>
      <c r="K49" s="91">
        <v>19</v>
      </c>
      <c r="L49" s="21"/>
      <c r="M49" s="22">
        <v>17</v>
      </c>
      <c r="N49" s="24"/>
      <c r="O49" s="23">
        <v>18</v>
      </c>
      <c r="Q49" s="22">
        <v>17</v>
      </c>
      <c r="R49" s="24"/>
      <c r="S49" s="23">
        <v>18</v>
      </c>
      <c r="U49" s="22">
        <v>17</v>
      </c>
      <c r="V49" s="24"/>
      <c r="W49" s="23">
        <v>19</v>
      </c>
      <c r="Y49" s="22">
        <v>4</v>
      </c>
      <c r="Z49" s="24"/>
      <c r="AA49" s="23">
        <v>16</v>
      </c>
    </row>
    <row r="50" s="1" customFormat="1" spans="7:27">
      <c r="G50" s="21"/>
      <c r="H50" s="21"/>
      <c r="I50" s="22">
        <v>18</v>
      </c>
      <c r="J50" s="21"/>
      <c r="K50" s="91">
        <v>19</v>
      </c>
      <c r="L50" s="21"/>
      <c r="M50" s="22">
        <v>18</v>
      </c>
      <c r="N50" s="24"/>
      <c r="O50" s="23">
        <v>17</v>
      </c>
      <c r="Q50" s="22">
        <v>18</v>
      </c>
      <c r="R50" s="24"/>
      <c r="S50" s="23">
        <v>16</v>
      </c>
      <c r="U50" s="22">
        <v>18</v>
      </c>
      <c r="V50" s="24"/>
      <c r="W50" s="23">
        <v>18</v>
      </c>
      <c r="Y50" s="22">
        <v>5</v>
      </c>
      <c r="Z50" s="24"/>
      <c r="AA50" s="23">
        <v>17</v>
      </c>
    </row>
    <row r="51" s="1" customFormat="1" spans="7:27">
      <c r="G51" s="21"/>
      <c r="H51" s="21"/>
      <c r="I51" s="22">
        <v>19</v>
      </c>
      <c r="J51" s="21"/>
      <c r="K51" s="91">
        <v>19</v>
      </c>
      <c r="L51" s="21"/>
      <c r="M51" s="22">
        <v>19</v>
      </c>
      <c r="N51" s="24"/>
      <c r="O51" s="23">
        <v>20</v>
      </c>
      <c r="Q51" s="22">
        <v>19</v>
      </c>
      <c r="R51" s="24"/>
      <c r="S51" s="23">
        <v>18</v>
      </c>
      <c r="U51" s="22">
        <v>19</v>
      </c>
      <c r="V51" s="24"/>
      <c r="W51" s="23">
        <v>20</v>
      </c>
      <c r="Y51" s="22">
        <v>6</v>
      </c>
      <c r="Z51" s="24"/>
      <c r="AA51" s="23">
        <v>16</v>
      </c>
    </row>
    <row r="52" s="1" customFormat="1" spans="7:27">
      <c r="G52" s="21"/>
      <c r="H52" s="21"/>
      <c r="I52" s="52">
        <v>20</v>
      </c>
      <c r="J52" s="74"/>
      <c r="K52" s="94">
        <v>19</v>
      </c>
      <c r="L52"/>
      <c r="M52" s="52">
        <v>20</v>
      </c>
      <c r="N52" s="53"/>
      <c r="O52" s="54">
        <v>19</v>
      </c>
      <c r="Q52" s="52">
        <v>20</v>
      </c>
      <c r="R52" s="53"/>
      <c r="S52" s="54">
        <v>16</v>
      </c>
      <c r="U52" s="52">
        <v>20</v>
      </c>
      <c r="V52" s="53"/>
      <c r="W52" s="54">
        <v>18</v>
      </c>
      <c r="Y52" s="22">
        <v>7</v>
      </c>
      <c r="Z52" s="24"/>
      <c r="AA52" s="23">
        <v>16</v>
      </c>
    </row>
    <row r="53" s="1" customFormat="1" spans="7:27">
      <c r="K53" s="95">
        <f>IF(COUNT(K33:K52)=0,"",AVERAGE(K33:K52))</f>
        <v>18.6</v>
      </c>
      <c r="L53" s="95"/>
      <c r="M53" s="95"/>
      <c r="N53" s="95"/>
      <c r="O53" s="95">
        <f>IF(COUNT(O33:O52)=0,"",AVERAGE(O33:O52))</f>
        <v>18</v>
      </c>
      <c r="P53" s="95"/>
      <c r="Q53" s="95"/>
      <c r="R53" s="95"/>
      <c r="S53" s="95">
        <f>IF(COUNT(S33:S52)=0,"",AVERAGE(S33:S52))</f>
        <v>16</v>
      </c>
      <c r="T53" s="95"/>
      <c r="U53" s="95"/>
      <c r="V53" s="95"/>
      <c r="W53" s="95">
        <f>IF(COUNT(W33:W52)=0,"",AVERAGE(W33:W52))</f>
        <v>18.75</v>
      </c>
      <c r="Y53" s="22">
        <v>8</v>
      </c>
      <c r="Z53" s="24"/>
      <c r="AA53" s="23">
        <v>17</v>
      </c>
    </row>
    <row r="54" s="1" customFormat="1" spans="7:27">
      <c r="Y54" s="22">
        <v>9</v>
      </c>
      <c r="Z54" s="24"/>
      <c r="AA54" s="23">
        <v>15</v>
      </c>
    </row>
    <row r="55" s="1" customFormat="1" spans="7:27">
      <c r="Y55" s="52">
        <v>10</v>
      </c>
      <c r="Z55" s="53"/>
      <c r="AA55" s="54">
        <v>17</v>
      </c>
    </row>
    <row r="56" s="1" customFormat="1" spans="7:27">
      <c r="AA56">
        <f>IF(COUNT(AA46:AA55)=0,"",AVERAGE(AA46:AA55))</f>
        <v>16.3</v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/>
      <c r="K61" s="91">
        <v>20</v>
      </c>
      <c r="L61" s="21"/>
      <c r="M61" s="22">
        <v>1</v>
      </c>
      <c r="N61" s="24"/>
      <c r="O61" s="23">
        <v>18</v>
      </c>
      <c r="Q61" s="22">
        <v>1</v>
      </c>
      <c r="R61" s="24"/>
      <c r="S61" s="23">
        <v>16</v>
      </c>
      <c r="U61" s="22">
        <v>1</v>
      </c>
      <c r="V61" s="24"/>
      <c r="W61" s="23">
        <v>19</v>
      </c>
      <c r="Y61" s="22">
        <v>1</v>
      </c>
      <c r="Z61" s="24"/>
      <c r="AA61" s="23">
        <v>16</v>
      </c>
    </row>
    <row r="62" s="1" customFormat="1" spans="7:27">
      <c r="G62" s="21"/>
      <c r="H62" s="21"/>
      <c r="I62" s="22">
        <v>2</v>
      </c>
      <c r="J62" s="21"/>
      <c r="K62" s="91">
        <v>20</v>
      </c>
      <c r="L62" s="21"/>
      <c r="M62" s="22">
        <v>2</v>
      </c>
      <c r="N62" s="24"/>
      <c r="O62" s="23">
        <v>20</v>
      </c>
      <c r="Q62" s="22">
        <v>2</v>
      </c>
      <c r="R62" s="24"/>
      <c r="S62" s="23">
        <v>16</v>
      </c>
      <c r="U62" s="22">
        <v>2</v>
      </c>
      <c r="V62" s="24"/>
      <c r="W62" s="23">
        <v>18</v>
      </c>
      <c r="Y62" s="22">
        <v>2</v>
      </c>
      <c r="Z62" s="24"/>
      <c r="AA62" s="23">
        <v>16</v>
      </c>
    </row>
    <row r="63" s="1" customFormat="1" spans="7:27">
      <c r="G63" s="21"/>
      <c r="H63" s="21"/>
      <c r="I63" s="22">
        <v>3</v>
      </c>
      <c r="J63" s="21"/>
      <c r="K63" s="91">
        <v>21</v>
      </c>
      <c r="L63" s="21"/>
      <c r="M63" s="22">
        <v>3</v>
      </c>
      <c r="N63" s="24"/>
      <c r="O63" s="23">
        <v>20</v>
      </c>
      <c r="Q63" s="22">
        <v>3</v>
      </c>
      <c r="R63" s="24"/>
      <c r="S63" s="23">
        <v>16</v>
      </c>
      <c r="U63" s="22">
        <v>3</v>
      </c>
      <c r="V63" s="24"/>
      <c r="W63" s="23">
        <v>19</v>
      </c>
      <c r="Y63" s="22">
        <v>3</v>
      </c>
      <c r="Z63" s="24"/>
      <c r="AA63" s="23">
        <v>16</v>
      </c>
    </row>
    <row r="64" s="1" customFormat="1" spans="7:27">
      <c r="G64" s="21"/>
      <c r="H64" s="21"/>
      <c r="I64" s="22">
        <v>4</v>
      </c>
      <c r="J64" s="21"/>
      <c r="K64" s="91">
        <v>19</v>
      </c>
      <c r="L64" s="21"/>
      <c r="M64" s="22">
        <v>4</v>
      </c>
      <c r="N64" s="24"/>
      <c r="O64" s="23">
        <v>20</v>
      </c>
      <c r="Q64" s="22">
        <v>4</v>
      </c>
      <c r="R64" s="24"/>
      <c r="S64" s="23">
        <v>16</v>
      </c>
      <c r="U64" s="22">
        <v>4</v>
      </c>
      <c r="V64" s="24"/>
      <c r="W64" s="23">
        <v>19</v>
      </c>
      <c r="Y64" s="22">
        <v>4</v>
      </c>
      <c r="Z64" s="24"/>
      <c r="AA64" s="23">
        <v>15</v>
      </c>
    </row>
    <row r="65" s="1" customFormat="1" spans="7:27">
      <c r="G65" s="21"/>
      <c r="H65" s="21"/>
      <c r="I65" s="22">
        <v>5</v>
      </c>
      <c r="J65" s="21"/>
      <c r="K65" s="91">
        <v>21</v>
      </c>
      <c r="L65" s="21"/>
      <c r="M65" s="22">
        <v>5</v>
      </c>
      <c r="N65" s="24"/>
      <c r="O65" s="23">
        <v>19</v>
      </c>
      <c r="Q65" s="22">
        <v>5</v>
      </c>
      <c r="R65" s="24"/>
      <c r="S65" s="23">
        <v>17</v>
      </c>
      <c r="U65" s="22">
        <v>5</v>
      </c>
      <c r="V65" s="24"/>
      <c r="W65" s="23">
        <v>20</v>
      </c>
      <c r="Y65" s="22">
        <v>5</v>
      </c>
      <c r="Z65" s="24"/>
      <c r="AA65" s="23">
        <v>17</v>
      </c>
    </row>
    <row r="66" s="1" customFormat="1" spans="7:27">
      <c r="G66" s="21"/>
      <c r="H66" s="21"/>
      <c r="I66" s="22">
        <v>6</v>
      </c>
      <c r="J66" s="21"/>
      <c r="K66" s="91">
        <v>20</v>
      </c>
      <c r="L66" s="21"/>
      <c r="M66" s="22">
        <v>6</v>
      </c>
      <c r="N66" s="24"/>
      <c r="O66" s="23">
        <v>19</v>
      </c>
      <c r="Q66" s="22">
        <v>6</v>
      </c>
      <c r="R66" s="24"/>
      <c r="S66" s="23">
        <v>16</v>
      </c>
      <c r="U66" s="22">
        <v>6</v>
      </c>
      <c r="V66" s="24"/>
      <c r="W66" s="23">
        <v>19</v>
      </c>
      <c r="Y66" s="22">
        <v>6</v>
      </c>
      <c r="Z66" s="24"/>
      <c r="AA66" s="23">
        <v>17</v>
      </c>
    </row>
    <row r="67" s="1" customFormat="1" spans="7:27">
      <c r="G67" s="21"/>
      <c r="H67" s="21"/>
      <c r="I67" s="22">
        <v>7</v>
      </c>
      <c r="J67" s="21"/>
      <c r="K67" s="91">
        <v>19</v>
      </c>
      <c r="L67" s="21"/>
      <c r="M67" s="22">
        <v>7</v>
      </c>
      <c r="N67" s="24"/>
      <c r="O67" s="23">
        <v>18</v>
      </c>
      <c r="Q67" s="22">
        <v>7</v>
      </c>
      <c r="R67" s="24"/>
      <c r="S67" s="23">
        <v>16</v>
      </c>
      <c r="U67" s="22">
        <v>7</v>
      </c>
      <c r="V67" s="24"/>
      <c r="W67" s="23">
        <v>20</v>
      </c>
      <c r="Y67" s="22">
        <v>7</v>
      </c>
      <c r="Z67" s="24"/>
      <c r="AA67" s="23">
        <v>17</v>
      </c>
    </row>
    <row r="68" s="1" customFormat="1" spans="7:27">
      <c r="G68" s="21"/>
      <c r="H68" s="21"/>
      <c r="I68" s="22">
        <v>8</v>
      </c>
      <c r="J68" s="21"/>
      <c r="K68" s="91">
        <v>21</v>
      </c>
      <c r="L68" s="21"/>
      <c r="M68" s="22">
        <v>8</v>
      </c>
      <c r="N68" s="24"/>
      <c r="O68" s="23">
        <v>17</v>
      </c>
      <c r="Q68" s="22">
        <v>8</v>
      </c>
      <c r="R68" s="24"/>
      <c r="S68" s="68">
        <v>17</v>
      </c>
      <c r="U68" s="22">
        <v>8</v>
      </c>
      <c r="V68" s="24"/>
      <c r="W68" s="23">
        <v>19</v>
      </c>
      <c r="Y68" s="22">
        <v>8</v>
      </c>
      <c r="Z68" s="24"/>
      <c r="AA68" s="23">
        <v>15</v>
      </c>
    </row>
    <row r="69" s="1" customFormat="1" spans="7:27">
      <c r="G69" s="21"/>
      <c r="H69" s="21"/>
      <c r="I69" s="22">
        <v>9</v>
      </c>
      <c r="J69" s="21"/>
      <c r="K69" s="91">
        <v>21</v>
      </c>
      <c r="L69" s="21"/>
      <c r="M69" s="22">
        <v>9</v>
      </c>
      <c r="N69" s="24"/>
      <c r="O69" s="23">
        <v>19</v>
      </c>
      <c r="Q69" s="22">
        <v>9</v>
      </c>
      <c r="R69" s="24"/>
      <c r="S69" s="68">
        <v>17</v>
      </c>
      <c r="U69" s="22">
        <v>9</v>
      </c>
      <c r="V69" s="24"/>
      <c r="W69" s="23">
        <v>18</v>
      </c>
      <c r="Y69" s="22">
        <v>9</v>
      </c>
      <c r="Z69" s="24"/>
      <c r="AA69" s="23">
        <v>15</v>
      </c>
    </row>
    <row r="70" s="1" customFormat="1" spans="7:27">
      <c r="G70" s="21"/>
      <c r="H70" s="21"/>
      <c r="I70" s="22">
        <v>10</v>
      </c>
      <c r="J70" s="21"/>
      <c r="K70" s="91">
        <v>19</v>
      </c>
      <c r="L70" s="21"/>
      <c r="M70" s="22">
        <v>10</v>
      </c>
      <c r="N70" s="24"/>
      <c r="O70" s="23">
        <v>18</v>
      </c>
      <c r="Q70" s="22">
        <v>10</v>
      </c>
      <c r="R70" s="24"/>
      <c r="S70" s="68">
        <v>18</v>
      </c>
      <c r="U70" s="22">
        <v>10</v>
      </c>
      <c r="V70" s="24"/>
      <c r="W70" s="23">
        <v>18</v>
      </c>
      <c r="Y70" s="52">
        <v>10</v>
      </c>
      <c r="Z70" s="53"/>
      <c r="AA70" s="54">
        <v>17</v>
      </c>
    </row>
    <row r="71" s="1" customFormat="1" spans="7:27">
      <c r="G71" s="21"/>
      <c r="H71" s="21"/>
      <c r="I71" s="22">
        <v>11</v>
      </c>
      <c r="J71" s="21"/>
      <c r="K71" s="91">
        <v>21</v>
      </c>
      <c r="L71" s="21"/>
      <c r="M71" s="22">
        <v>11</v>
      </c>
      <c r="N71" s="24"/>
      <c r="O71" s="23">
        <v>19</v>
      </c>
      <c r="Q71" s="22">
        <v>11</v>
      </c>
      <c r="R71" s="24"/>
      <c r="S71" s="68">
        <v>18</v>
      </c>
      <c r="U71" s="22">
        <v>11</v>
      </c>
      <c r="V71" s="24"/>
      <c r="W71" s="23">
        <v>17</v>
      </c>
      <c r="AA71">
        <f>IF(COUNT(AA61:AA70)=0,"",AVERAGE(AA61:AA70))</f>
        <v>16.1</v>
      </c>
    </row>
    <row r="72" s="1" customFormat="1" spans="7:27">
      <c r="G72" s="21"/>
      <c r="H72" s="21"/>
      <c r="I72" s="22">
        <v>12</v>
      </c>
      <c r="J72" s="21"/>
      <c r="K72" s="91">
        <v>20</v>
      </c>
      <c r="L72" s="21"/>
      <c r="M72" s="22">
        <v>12</v>
      </c>
      <c r="N72" s="24"/>
      <c r="O72" s="23">
        <v>20</v>
      </c>
      <c r="Q72" s="22">
        <v>12</v>
      </c>
      <c r="R72" s="24"/>
      <c r="S72" s="68">
        <v>18</v>
      </c>
      <c r="U72" s="22">
        <v>12</v>
      </c>
      <c r="V72" s="24"/>
      <c r="W72" s="23">
        <v>17</v>
      </c>
      <c r="Y72" s="88" t="s">
        <v>69</v>
      </c>
      <c r="Z72" s="92"/>
      <c r="AA72" s="93"/>
    </row>
    <row r="73" s="1" customFormat="1" ht="28.5" spans="7:27">
      <c r="G73" s="21"/>
      <c r="H73" s="21"/>
      <c r="I73" s="22">
        <v>13</v>
      </c>
      <c r="J73" s="21"/>
      <c r="K73" s="91">
        <v>19</v>
      </c>
      <c r="L73" s="21"/>
      <c r="M73" s="22">
        <v>13</v>
      </c>
      <c r="N73" s="24"/>
      <c r="O73" s="23">
        <v>18</v>
      </c>
      <c r="Q73" s="22">
        <v>13</v>
      </c>
      <c r="R73" s="24"/>
      <c r="S73" s="68">
        <v>18</v>
      </c>
      <c r="U73" s="22">
        <v>13</v>
      </c>
      <c r="V73" s="24"/>
      <c r="W73" s="23">
        <v>17</v>
      </c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/>
      <c r="I74" s="22">
        <v>14</v>
      </c>
      <c r="J74" s="21"/>
      <c r="K74" s="91">
        <v>19</v>
      </c>
      <c r="L74" s="21"/>
      <c r="M74" s="22">
        <v>14</v>
      </c>
      <c r="N74" s="24"/>
      <c r="O74" s="23">
        <v>18</v>
      </c>
      <c r="Q74" s="22">
        <v>14</v>
      </c>
      <c r="R74" s="24"/>
      <c r="S74" s="68">
        <v>18</v>
      </c>
      <c r="U74" s="22">
        <v>14</v>
      </c>
      <c r="V74" s="24"/>
      <c r="W74" s="23">
        <v>19</v>
      </c>
      <c r="Y74" s="22">
        <v>1</v>
      </c>
      <c r="Z74" s="24"/>
      <c r="AA74" s="23">
        <v>17</v>
      </c>
    </row>
    <row r="75" s="1" customFormat="1" spans="7:27">
      <c r="G75" s="21"/>
      <c r="H75" s="21"/>
      <c r="I75" s="22">
        <v>15</v>
      </c>
      <c r="J75" s="21"/>
      <c r="K75" s="91">
        <v>20</v>
      </c>
      <c r="L75" s="21"/>
      <c r="M75" s="22">
        <v>15</v>
      </c>
      <c r="N75" s="24"/>
      <c r="O75" s="23">
        <v>20</v>
      </c>
      <c r="Q75" s="22">
        <v>15</v>
      </c>
      <c r="R75" s="24"/>
      <c r="S75" s="68">
        <v>18</v>
      </c>
      <c r="U75" s="22">
        <v>15</v>
      </c>
      <c r="V75" s="24"/>
      <c r="W75" s="23">
        <v>18</v>
      </c>
      <c r="Y75" s="22">
        <v>2</v>
      </c>
      <c r="Z75" s="24"/>
      <c r="AA75" s="23">
        <v>16</v>
      </c>
    </row>
    <row r="76" s="1" customFormat="1" spans="7:27">
      <c r="G76" s="21"/>
      <c r="H76" s="21"/>
      <c r="I76" s="22">
        <v>16</v>
      </c>
      <c r="J76" s="21"/>
      <c r="K76" s="91">
        <v>20</v>
      </c>
      <c r="L76" s="21"/>
      <c r="M76" s="22">
        <v>16</v>
      </c>
      <c r="N76" s="24"/>
      <c r="O76" s="23">
        <v>18</v>
      </c>
      <c r="Q76" s="22">
        <v>16</v>
      </c>
      <c r="R76" s="24"/>
      <c r="S76" s="23">
        <v>17</v>
      </c>
      <c r="U76" s="22">
        <v>16</v>
      </c>
      <c r="V76" s="24"/>
      <c r="W76" s="23">
        <v>17</v>
      </c>
      <c r="Y76" s="22">
        <v>3</v>
      </c>
      <c r="Z76" s="24"/>
      <c r="AA76" s="23">
        <v>17</v>
      </c>
    </row>
    <row r="77" s="1" customFormat="1" spans="7:27">
      <c r="G77" s="21"/>
      <c r="H77" s="21"/>
      <c r="I77" s="22">
        <v>17</v>
      </c>
      <c r="J77" s="21"/>
      <c r="K77" s="91">
        <v>21</v>
      </c>
      <c r="L77" s="21"/>
      <c r="M77" s="22">
        <v>17</v>
      </c>
      <c r="N77" s="24"/>
      <c r="O77" s="23">
        <v>20</v>
      </c>
      <c r="Q77" s="22">
        <v>17</v>
      </c>
      <c r="R77" s="24"/>
      <c r="S77" s="23">
        <v>17</v>
      </c>
      <c r="U77" s="22">
        <v>17</v>
      </c>
      <c r="V77" s="24"/>
      <c r="W77" s="23">
        <v>20</v>
      </c>
      <c r="Y77" s="22">
        <v>4</v>
      </c>
      <c r="Z77" s="24"/>
      <c r="AA77" s="23">
        <v>17</v>
      </c>
    </row>
    <row r="78" s="1" customFormat="1" spans="7:27">
      <c r="G78" s="21"/>
      <c r="H78" s="21"/>
      <c r="I78" s="22">
        <v>18</v>
      </c>
      <c r="J78" s="21"/>
      <c r="K78" s="91">
        <v>19</v>
      </c>
      <c r="L78" s="21"/>
      <c r="M78" s="22">
        <v>18</v>
      </c>
      <c r="N78" s="24"/>
      <c r="O78" s="23">
        <v>18</v>
      </c>
      <c r="Q78" s="22">
        <v>18</v>
      </c>
      <c r="R78" s="24"/>
      <c r="S78" s="23">
        <v>16</v>
      </c>
      <c r="U78" s="22">
        <v>18</v>
      </c>
      <c r="V78" s="24"/>
      <c r="W78" s="23">
        <v>19</v>
      </c>
      <c r="Y78" s="22">
        <v>5</v>
      </c>
      <c r="Z78" s="24"/>
      <c r="AA78" s="23">
        <v>18</v>
      </c>
    </row>
    <row r="79" s="1" customFormat="1" spans="7:27">
      <c r="G79" s="21"/>
      <c r="H79" s="21"/>
      <c r="I79" s="22">
        <v>19</v>
      </c>
      <c r="J79" s="21"/>
      <c r="K79" s="91">
        <v>21</v>
      </c>
      <c r="L79" s="21"/>
      <c r="M79" s="22">
        <v>19</v>
      </c>
      <c r="N79" s="24"/>
      <c r="O79" s="23">
        <v>19</v>
      </c>
      <c r="Q79" s="22">
        <v>19</v>
      </c>
      <c r="R79" s="24"/>
      <c r="S79" s="23">
        <v>18</v>
      </c>
      <c r="U79" s="22">
        <v>19</v>
      </c>
      <c r="V79" s="24"/>
      <c r="W79" s="23">
        <v>18</v>
      </c>
      <c r="Y79" s="22">
        <v>6</v>
      </c>
      <c r="Z79" s="24"/>
      <c r="AA79" s="23">
        <v>17</v>
      </c>
    </row>
    <row r="80" s="1" customFormat="1" spans="7:27">
      <c r="G80" s="21"/>
      <c r="H80" s="21"/>
      <c r="I80" s="52">
        <v>20</v>
      </c>
      <c r="J80" s="74"/>
      <c r="K80" s="94">
        <v>20</v>
      </c>
      <c r="L80"/>
      <c r="M80" s="52">
        <v>20</v>
      </c>
      <c r="N80" s="53"/>
      <c r="O80" s="54">
        <v>18</v>
      </c>
      <c r="Q80" s="52">
        <v>20</v>
      </c>
      <c r="R80" s="53"/>
      <c r="S80" s="54">
        <v>18</v>
      </c>
      <c r="U80" s="52">
        <v>20</v>
      </c>
      <c r="V80" s="53"/>
      <c r="W80" s="54">
        <v>20</v>
      </c>
      <c r="Y80" s="22">
        <v>7</v>
      </c>
      <c r="Z80" s="24"/>
      <c r="AA80" s="23">
        <v>18</v>
      </c>
    </row>
    <row r="81" s="1" customFormat="1" spans="7:27">
      <c r="K81" s="95">
        <f>IF(COUNT(K61:K80)=0,"",AVERAGE(K61:K80))</f>
        <v>20.05</v>
      </c>
      <c r="L81" s="95"/>
      <c r="M81" s="95"/>
      <c r="N81" s="95"/>
      <c r="O81" s="95">
        <f>IF(COUNT(O61:O80)=0,"",AVERAGE(O61:O80))</f>
        <v>18.8</v>
      </c>
      <c r="P81" s="95"/>
      <c r="Q81" s="95"/>
      <c r="R81" s="95"/>
      <c r="S81" s="95">
        <f>IF(COUNT(S61:S80)=0,"",AVERAGE(S61:S80))</f>
        <v>17.05</v>
      </c>
      <c r="T81" s="95"/>
      <c r="U81" s="95"/>
      <c r="V81" s="95"/>
      <c r="W81" s="95">
        <f>IF(COUNT(W61:W80)=0,"",AVERAGE(W61:W80))</f>
        <v>18.55</v>
      </c>
      <c r="Y81" s="22">
        <v>8</v>
      </c>
      <c r="Z81" s="24"/>
      <c r="AA81" s="23">
        <v>17</v>
      </c>
    </row>
    <row r="82" s="1" customFormat="1" spans="7:27">
      <c r="Y82" s="22">
        <v>9</v>
      </c>
      <c r="Z82" s="24"/>
      <c r="AA82" s="23">
        <v>17</v>
      </c>
    </row>
    <row r="83" s="1" customFormat="1" spans="7:27">
      <c r="Y83" s="52">
        <v>10</v>
      </c>
      <c r="Z83" s="53"/>
      <c r="AA83" s="54">
        <v>16</v>
      </c>
    </row>
    <row r="84" s="1" customFormat="1" spans="7:27">
      <c r="AA84">
        <f>IF(COUNT(AA74:AA83)=0,"",AVERAGE(AA74:AA83))</f>
        <v>17</v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/>
      <c r="K89" s="91">
        <v>19</v>
      </c>
      <c r="L89" s="21"/>
      <c r="M89" s="22">
        <v>1</v>
      </c>
      <c r="N89" s="24"/>
      <c r="O89" s="23">
        <v>18</v>
      </c>
      <c r="Q89" s="22">
        <v>1</v>
      </c>
      <c r="R89" s="24"/>
      <c r="S89" s="23">
        <v>16</v>
      </c>
      <c r="U89" s="22">
        <v>1</v>
      </c>
      <c r="V89" s="24"/>
      <c r="W89" s="23">
        <v>19</v>
      </c>
      <c r="Y89" s="22">
        <v>1</v>
      </c>
      <c r="Z89" s="24"/>
      <c r="AA89" s="23">
        <v>17</v>
      </c>
    </row>
    <row r="90" s="1" customFormat="1" spans="7:27">
      <c r="G90" s="21"/>
      <c r="H90" s="21"/>
      <c r="I90" s="22">
        <v>2</v>
      </c>
      <c r="J90" s="21"/>
      <c r="K90" s="91">
        <v>18</v>
      </c>
      <c r="L90" s="21"/>
      <c r="M90" s="22">
        <v>2</v>
      </c>
      <c r="N90" s="24"/>
      <c r="O90" s="23">
        <v>19</v>
      </c>
      <c r="Q90" s="22">
        <v>2</v>
      </c>
      <c r="R90" s="24"/>
      <c r="S90" s="23">
        <v>17</v>
      </c>
      <c r="U90" s="22">
        <v>2</v>
      </c>
      <c r="V90" s="24"/>
      <c r="W90" s="23">
        <v>19</v>
      </c>
      <c r="Y90" s="22">
        <v>2</v>
      </c>
      <c r="Z90" s="24"/>
      <c r="AA90" s="23">
        <v>17</v>
      </c>
    </row>
    <row r="91" s="1" customFormat="1" spans="7:27">
      <c r="G91" s="21"/>
      <c r="H91" s="21"/>
      <c r="I91" s="22">
        <v>3</v>
      </c>
      <c r="J91" s="21"/>
      <c r="K91" s="91">
        <v>19</v>
      </c>
      <c r="L91" s="21"/>
      <c r="M91" s="22">
        <v>3</v>
      </c>
      <c r="N91" s="24"/>
      <c r="O91" s="23">
        <v>20</v>
      </c>
      <c r="Q91" s="22">
        <v>3</v>
      </c>
      <c r="R91" s="24"/>
      <c r="S91" s="23">
        <v>19</v>
      </c>
      <c r="U91" s="22">
        <v>3</v>
      </c>
      <c r="V91" s="24"/>
      <c r="W91" s="23">
        <v>20</v>
      </c>
      <c r="Y91" s="22">
        <v>3</v>
      </c>
      <c r="Z91" s="24"/>
      <c r="AA91" s="23">
        <v>18</v>
      </c>
    </row>
    <row r="92" s="1" customFormat="1" spans="7:27">
      <c r="G92" s="21"/>
      <c r="H92" s="21"/>
      <c r="I92" s="22">
        <v>4</v>
      </c>
      <c r="J92" s="21"/>
      <c r="K92" s="91">
        <v>19</v>
      </c>
      <c r="L92" s="21"/>
      <c r="M92" s="22">
        <v>4</v>
      </c>
      <c r="N92" s="24"/>
      <c r="O92" s="23">
        <v>20</v>
      </c>
      <c r="Q92" s="22">
        <v>4</v>
      </c>
      <c r="R92" s="24"/>
      <c r="S92" s="23">
        <v>18</v>
      </c>
      <c r="U92" s="22">
        <v>4</v>
      </c>
      <c r="V92" s="24"/>
      <c r="W92" s="23">
        <v>20</v>
      </c>
      <c r="Y92" s="22">
        <v>4</v>
      </c>
      <c r="Z92" s="24"/>
      <c r="AA92" s="23">
        <v>17</v>
      </c>
    </row>
    <row r="93" s="1" customFormat="1" spans="7:27">
      <c r="G93" s="21"/>
      <c r="H93" s="21"/>
      <c r="I93" s="22">
        <v>5</v>
      </c>
      <c r="J93" s="21"/>
      <c r="K93" s="91">
        <v>20</v>
      </c>
      <c r="L93" s="21"/>
      <c r="M93" s="22">
        <v>5</v>
      </c>
      <c r="N93" s="24"/>
      <c r="O93" s="23">
        <v>21</v>
      </c>
      <c r="Q93" s="22">
        <v>5</v>
      </c>
      <c r="R93" s="24"/>
      <c r="S93" s="23">
        <v>16</v>
      </c>
      <c r="U93" s="22">
        <v>5</v>
      </c>
      <c r="V93" s="24"/>
      <c r="W93" s="23">
        <v>19</v>
      </c>
      <c r="Y93" s="22">
        <v>5</v>
      </c>
      <c r="Z93" s="24"/>
      <c r="AA93" s="23">
        <v>17</v>
      </c>
    </row>
    <row r="94" s="1" customFormat="1" spans="7:27">
      <c r="G94" s="21"/>
      <c r="H94" s="21"/>
      <c r="I94" s="22">
        <v>6</v>
      </c>
      <c r="J94" s="21"/>
      <c r="K94" s="91">
        <v>18</v>
      </c>
      <c r="L94" s="21"/>
      <c r="M94" s="22">
        <v>6</v>
      </c>
      <c r="N94" s="24"/>
      <c r="O94" s="23">
        <v>21</v>
      </c>
      <c r="Q94" s="22">
        <v>6</v>
      </c>
      <c r="R94" s="24"/>
      <c r="S94" s="23">
        <v>19</v>
      </c>
      <c r="U94" s="22">
        <v>6</v>
      </c>
      <c r="V94" s="24"/>
      <c r="W94" s="23">
        <v>20</v>
      </c>
      <c r="Y94" s="22">
        <v>6</v>
      </c>
      <c r="Z94" s="24"/>
      <c r="AA94" s="23">
        <v>17</v>
      </c>
    </row>
    <row r="95" s="1" customFormat="1" spans="7:27">
      <c r="G95" s="21"/>
      <c r="H95" s="21"/>
      <c r="I95" s="22">
        <v>7</v>
      </c>
      <c r="J95" s="21"/>
      <c r="K95" s="91">
        <v>20</v>
      </c>
      <c r="L95" s="21"/>
      <c r="M95" s="22">
        <v>7</v>
      </c>
      <c r="N95" s="24"/>
      <c r="O95" s="23">
        <v>19</v>
      </c>
      <c r="Q95" s="22">
        <v>7</v>
      </c>
      <c r="R95" s="24"/>
      <c r="S95" s="23">
        <v>17</v>
      </c>
      <c r="U95" s="22">
        <v>7</v>
      </c>
      <c r="V95" s="24"/>
      <c r="W95" s="23">
        <v>19</v>
      </c>
      <c r="Y95" s="22">
        <v>7</v>
      </c>
      <c r="Z95" s="24"/>
      <c r="AA95" s="23">
        <v>18</v>
      </c>
    </row>
    <row r="96" s="1" customFormat="1" spans="7:27">
      <c r="G96" s="21"/>
      <c r="H96" s="21"/>
      <c r="I96" s="22">
        <v>8</v>
      </c>
      <c r="J96" s="21"/>
      <c r="K96" s="91">
        <v>20</v>
      </c>
      <c r="L96" s="21"/>
      <c r="M96" s="22">
        <v>8</v>
      </c>
      <c r="N96" s="24"/>
      <c r="O96" s="23">
        <v>18</v>
      </c>
      <c r="Q96" s="22">
        <v>8</v>
      </c>
      <c r="R96" s="24"/>
      <c r="S96" s="23">
        <v>17</v>
      </c>
      <c r="U96" s="22">
        <v>8</v>
      </c>
      <c r="V96" s="24"/>
      <c r="W96" s="23">
        <v>18</v>
      </c>
      <c r="Y96" s="22">
        <v>8</v>
      </c>
      <c r="Z96" s="24"/>
      <c r="AA96" s="23">
        <v>17</v>
      </c>
    </row>
    <row r="97" s="1" customFormat="1" spans="7:27">
      <c r="G97" s="21"/>
      <c r="H97" s="21"/>
      <c r="I97" s="22">
        <v>9</v>
      </c>
      <c r="J97" s="21"/>
      <c r="K97" s="91">
        <v>20</v>
      </c>
      <c r="L97" s="21"/>
      <c r="M97" s="22">
        <v>9</v>
      </c>
      <c r="N97" s="24"/>
      <c r="O97" s="23">
        <v>20</v>
      </c>
      <c r="Q97" s="22">
        <v>9</v>
      </c>
      <c r="R97" s="24"/>
      <c r="S97" s="23">
        <v>16</v>
      </c>
      <c r="U97" s="22">
        <v>9</v>
      </c>
      <c r="V97" s="24"/>
      <c r="W97" s="23">
        <v>20</v>
      </c>
      <c r="Y97" s="22">
        <v>9</v>
      </c>
      <c r="Z97" s="24"/>
      <c r="AA97" s="23">
        <v>16</v>
      </c>
    </row>
    <row r="98" s="1" customFormat="1" spans="7:27">
      <c r="G98" s="21"/>
      <c r="H98" s="21"/>
      <c r="I98" s="22">
        <v>10</v>
      </c>
      <c r="J98" s="21"/>
      <c r="K98" s="91">
        <v>18</v>
      </c>
      <c r="L98" s="21"/>
      <c r="M98" s="22">
        <v>10</v>
      </c>
      <c r="N98" s="24"/>
      <c r="O98" s="23">
        <v>18</v>
      </c>
      <c r="Q98" s="22">
        <v>10</v>
      </c>
      <c r="R98" s="24"/>
      <c r="S98" s="23">
        <v>18</v>
      </c>
      <c r="U98" s="22">
        <v>10</v>
      </c>
      <c r="V98" s="24"/>
      <c r="W98" s="23">
        <v>19</v>
      </c>
      <c r="Y98" s="52">
        <v>10</v>
      </c>
      <c r="Z98" s="53"/>
      <c r="AA98" s="54">
        <v>17</v>
      </c>
    </row>
    <row r="99" s="1" customFormat="1" spans="7:27">
      <c r="G99" s="21"/>
      <c r="H99" s="21"/>
      <c r="I99" s="22">
        <v>11</v>
      </c>
      <c r="J99" s="21"/>
      <c r="K99" s="91">
        <v>22</v>
      </c>
      <c r="L99" s="21"/>
      <c r="M99" s="22">
        <v>11</v>
      </c>
      <c r="N99" s="24"/>
      <c r="O99" s="23">
        <v>20</v>
      </c>
      <c r="Q99" s="22">
        <v>11</v>
      </c>
      <c r="R99" s="24"/>
      <c r="S99" s="23">
        <v>18</v>
      </c>
      <c r="U99" s="22">
        <v>11</v>
      </c>
      <c r="V99" s="24"/>
      <c r="W99" s="23">
        <v>20</v>
      </c>
      <c r="AA99">
        <f>IF(COUNT(AA89:AA98)=0,"",AVERAGE(AA89:AA98))</f>
        <v>17.1</v>
      </c>
    </row>
    <row r="100" s="1" customFormat="1" spans="7:27">
      <c r="G100" s="21"/>
      <c r="H100" s="21"/>
      <c r="I100" s="22">
        <v>12</v>
      </c>
      <c r="J100" s="21"/>
      <c r="K100" s="91">
        <v>20</v>
      </c>
      <c r="L100" s="21"/>
      <c r="M100" s="22">
        <v>12</v>
      </c>
      <c r="N100" s="24"/>
      <c r="O100" s="23">
        <v>17</v>
      </c>
      <c r="Q100" s="22">
        <v>12</v>
      </c>
      <c r="R100" s="24"/>
      <c r="S100" s="23">
        <v>19</v>
      </c>
      <c r="U100" s="22">
        <v>12</v>
      </c>
      <c r="V100" s="24"/>
      <c r="W100" s="23">
        <v>18</v>
      </c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/>
      <c r="K101" s="91">
        <v>20</v>
      </c>
      <c r="L101" s="21"/>
      <c r="M101" s="22">
        <v>13</v>
      </c>
      <c r="N101" s="24"/>
      <c r="O101" s="23">
        <v>18</v>
      </c>
      <c r="Q101" s="22">
        <v>13</v>
      </c>
      <c r="R101" s="24"/>
      <c r="S101" s="23">
        <v>17</v>
      </c>
      <c r="U101" s="22">
        <v>13</v>
      </c>
      <c r="V101" s="24"/>
      <c r="W101" s="23">
        <v>19</v>
      </c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/>
      <c r="I102" s="22">
        <v>14</v>
      </c>
      <c r="J102" s="21"/>
      <c r="K102" s="91">
        <v>22</v>
      </c>
      <c r="L102" s="21"/>
      <c r="M102" s="22">
        <v>14</v>
      </c>
      <c r="N102" s="24"/>
      <c r="O102" s="23">
        <v>19</v>
      </c>
      <c r="Q102" s="22">
        <v>14</v>
      </c>
      <c r="R102" s="24"/>
      <c r="S102" s="23">
        <v>17</v>
      </c>
      <c r="U102" s="22">
        <v>14</v>
      </c>
      <c r="V102" s="24"/>
      <c r="W102" s="23">
        <v>19</v>
      </c>
      <c r="Y102" s="22">
        <v>1</v>
      </c>
      <c r="Z102" s="24"/>
      <c r="AA102" s="23">
        <v>16</v>
      </c>
    </row>
    <row r="103" s="1" customFormat="1" spans="7:27">
      <c r="G103" s="21"/>
      <c r="H103" s="21"/>
      <c r="I103" s="22">
        <v>15</v>
      </c>
      <c r="J103" s="21"/>
      <c r="K103" s="91">
        <v>21</v>
      </c>
      <c r="L103" s="21"/>
      <c r="M103" s="22">
        <v>15</v>
      </c>
      <c r="N103" s="24"/>
      <c r="O103" s="23">
        <v>19</v>
      </c>
      <c r="Q103" s="22">
        <v>15</v>
      </c>
      <c r="R103" s="24"/>
      <c r="S103" s="23">
        <v>17</v>
      </c>
      <c r="U103" s="22">
        <v>15</v>
      </c>
      <c r="V103" s="24"/>
      <c r="W103" s="23">
        <v>18</v>
      </c>
      <c r="Y103" s="22">
        <v>2</v>
      </c>
      <c r="Z103" s="24"/>
      <c r="AA103" s="23">
        <v>18</v>
      </c>
    </row>
    <row r="104" s="1" customFormat="1" spans="7:27">
      <c r="G104" s="21"/>
      <c r="H104" s="21"/>
      <c r="I104" s="22">
        <v>16</v>
      </c>
      <c r="J104" s="21"/>
      <c r="K104" s="91">
        <v>21</v>
      </c>
      <c r="L104" s="21"/>
      <c r="M104" s="22">
        <v>16</v>
      </c>
      <c r="N104" s="24"/>
      <c r="O104" s="23">
        <v>20</v>
      </c>
      <c r="Q104" s="22">
        <v>16</v>
      </c>
      <c r="R104" s="24"/>
      <c r="S104" s="23">
        <v>19</v>
      </c>
      <c r="U104" s="22">
        <v>16</v>
      </c>
      <c r="V104" s="24"/>
      <c r="W104" s="23">
        <v>18</v>
      </c>
      <c r="Y104" s="22">
        <v>3</v>
      </c>
      <c r="Z104" s="24"/>
      <c r="AA104" s="23">
        <v>17</v>
      </c>
    </row>
    <row r="105" s="1" customFormat="1" spans="7:27">
      <c r="G105" s="21"/>
      <c r="H105" s="21"/>
      <c r="I105" s="22">
        <v>17</v>
      </c>
      <c r="J105" s="21"/>
      <c r="K105" s="91">
        <v>20</v>
      </c>
      <c r="L105" s="21"/>
      <c r="M105" s="22">
        <v>17</v>
      </c>
      <c r="N105" s="24"/>
      <c r="O105" s="23">
        <v>19</v>
      </c>
      <c r="Q105" s="22">
        <v>17</v>
      </c>
      <c r="R105" s="24"/>
      <c r="S105" s="23">
        <v>18</v>
      </c>
      <c r="U105" s="22">
        <v>17</v>
      </c>
      <c r="V105" s="24"/>
      <c r="W105" s="23">
        <v>20</v>
      </c>
      <c r="Y105" s="22">
        <v>4</v>
      </c>
      <c r="Z105" s="24"/>
      <c r="AA105" s="23">
        <v>16</v>
      </c>
    </row>
    <row r="106" s="1" customFormat="1" spans="7:27">
      <c r="G106" s="21"/>
      <c r="H106" s="21"/>
      <c r="I106" s="22">
        <v>18</v>
      </c>
      <c r="J106" s="21"/>
      <c r="K106" s="91">
        <v>20</v>
      </c>
      <c r="L106" s="21"/>
      <c r="M106" s="22">
        <v>18</v>
      </c>
      <c r="N106" s="24"/>
      <c r="O106" s="23">
        <v>21</v>
      </c>
      <c r="Q106" s="22">
        <v>18</v>
      </c>
      <c r="R106" s="24"/>
      <c r="S106" s="23">
        <v>17</v>
      </c>
      <c r="U106" s="22">
        <v>18</v>
      </c>
      <c r="V106" s="24"/>
      <c r="W106" s="23">
        <v>19</v>
      </c>
      <c r="Y106" s="22">
        <v>5</v>
      </c>
      <c r="Z106" s="24"/>
      <c r="AA106" s="23">
        <v>17</v>
      </c>
    </row>
    <row r="107" s="1" customFormat="1" spans="7:27">
      <c r="G107" s="21"/>
      <c r="H107" s="21"/>
      <c r="I107" s="22">
        <v>19</v>
      </c>
      <c r="J107" s="21"/>
      <c r="K107" s="91">
        <v>21</v>
      </c>
      <c r="L107" s="21"/>
      <c r="M107" s="22">
        <v>19</v>
      </c>
      <c r="N107" s="24"/>
      <c r="O107" s="23">
        <v>20</v>
      </c>
      <c r="Q107" s="22">
        <v>19</v>
      </c>
      <c r="R107" s="24"/>
      <c r="S107" s="23">
        <v>18</v>
      </c>
      <c r="U107" s="22">
        <v>19</v>
      </c>
      <c r="V107" s="24"/>
      <c r="W107" s="23">
        <v>18</v>
      </c>
      <c r="Y107" s="22">
        <v>6</v>
      </c>
      <c r="Z107" s="24"/>
      <c r="AA107" s="23">
        <v>17</v>
      </c>
    </row>
    <row r="108" s="1" customFormat="1" spans="7:27">
      <c r="G108" s="21"/>
      <c r="H108" s="21"/>
      <c r="I108" s="52">
        <v>20</v>
      </c>
      <c r="J108" s="74"/>
      <c r="K108" s="94">
        <v>21</v>
      </c>
      <c r="L108"/>
      <c r="M108" s="52">
        <v>20</v>
      </c>
      <c r="N108" s="53"/>
      <c r="O108" s="54">
        <v>20</v>
      </c>
      <c r="Q108" s="52">
        <v>20</v>
      </c>
      <c r="R108" s="53"/>
      <c r="S108" s="54">
        <v>18</v>
      </c>
      <c r="U108" s="52">
        <v>20</v>
      </c>
      <c r="V108" s="53"/>
      <c r="W108" s="54">
        <v>18</v>
      </c>
      <c r="Y108" s="22">
        <v>7</v>
      </c>
      <c r="Z108" s="24"/>
      <c r="AA108" s="23">
        <v>17</v>
      </c>
    </row>
    <row r="109" s="1" customFormat="1" spans="7:27">
      <c r="K109" s="95">
        <f>IF(COUNT(K89:K108)=0,"",AVERAGE(K89:K108))</f>
        <v>19.95</v>
      </c>
      <c r="L109" s="95"/>
      <c r="M109" s="95"/>
      <c r="N109" s="95"/>
      <c r="O109" s="95">
        <f>IF(COUNT(O89:O108)=0,"",AVERAGE(O89:O108))</f>
        <v>19.35</v>
      </c>
      <c r="P109" s="95"/>
      <c r="Q109" s="95"/>
      <c r="R109" s="95"/>
      <c r="S109" s="95">
        <f>IF(COUNT(S89:S108)=0,"",AVERAGE(S89:S108))</f>
        <v>17.55</v>
      </c>
      <c r="T109" s="95"/>
      <c r="U109" s="95"/>
      <c r="V109" s="95"/>
      <c r="W109" s="95">
        <f>IF(COUNT(W89:W108)=0,"",AVERAGE(W89:W108))</f>
        <v>19</v>
      </c>
      <c r="Y109" s="22">
        <v>8</v>
      </c>
      <c r="Z109" s="24"/>
      <c r="AA109" s="23">
        <v>16</v>
      </c>
    </row>
    <row r="110" s="1" customFormat="1" spans="7:27">
      <c r="Y110" s="22">
        <v>9</v>
      </c>
      <c r="Z110" s="24"/>
      <c r="AA110" s="23">
        <v>17</v>
      </c>
    </row>
    <row r="111" s="1" customFormat="1" spans="7:27">
      <c r="Y111" s="52">
        <v>10</v>
      </c>
      <c r="Z111" s="53"/>
      <c r="AA111" s="54">
        <v>18</v>
      </c>
    </row>
    <row r="112" s="1" customFormat="1" spans="7:27">
      <c r="AA112">
        <f>IF(COUNT(AA102:AA111)=0,"",AVERAGE(AA102:AA111))</f>
        <v>16.9</v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>
        <v>17</v>
      </c>
      <c r="L117" s="21"/>
      <c r="M117" s="22">
        <v>1</v>
      </c>
      <c r="N117" s="24"/>
      <c r="O117" s="23">
        <v>17</v>
      </c>
      <c r="Q117" s="22">
        <v>1</v>
      </c>
      <c r="R117" s="24"/>
      <c r="S117" s="23">
        <v>16</v>
      </c>
      <c r="U117" s="22">
        <v>1</v>
      </c>
      <c r="V117" s="24"/>
      <c r="W117" s="23">
        <v>19</v>
      </c>
      <c r="Y117" s="22">
        <v>1</v>
      </c>
      <c r="Z117" s="24"/>
      <c r="AA117" s="23">
        <v>15</v>
      </c>
    </row>
    <row r="118" s="1" customFormat="1" spans="7:27">
      <c r="G118" s="21"/>
      <c r="H118" s="21"/>
      <c r="I118" s="22">
        <v>2</v>
      </c>
      <c r="J118" s="21"/>
      <c r="K118" s="91">
        <v>18</v>
      </c>
      <c r="L118" s="21"/>
      <c r="M118" s="22">
        <v>2</v>
      </c>
      <c r="N118" s="24"/>
      <c r="O118" s="23">
        <v>18</v>
      </c>
      <c r="Q118" s="22">
        <v>2</v>
      </c>
      <c r="R118" s="24"/>
      <c r="S118" s="23">
        <v>15</v>
      </c>
      <c r="U118" s="22">
        <v>2</v>
      </c>
      <c r="V118" s="24"/>
      <c r="W118" s="23">
        <v>19</v>
      </c>
      <c r="Y118" s="22">
        <v>2</v>
      </c>
      <c r="Z118" s="24"/>
      <c r="AA118" s="23">
        <v>15</v>
      </c>
    </row>
    <row r="119" s="1" customFormat="1" spans="7:27">
      <c r="G119" s="21"/>
      <c r="H119" s="21"/>
      <c r="I119" s="22">
        <v>3</v>
      </c>
      <c r="J119" s="21"/>
      <c r="K119" s="91">
        <v>16</v>
      </c>
      <c r="L119" s="21"/>
      <c r="M119" s="22">
        <v>3</v>
      </c>
      <c r="N119" s="24"/>
      <c r="O119" s="23">
        <v>16</v>
      </c>
      <c r="Q119" s="22">
        <v>3</v>
      </c>
      <c r="R119" s="24"/>
      <c r="S119" s="23">
        <v>14</v>
      </c>
      <c r="U119" s="22">
        <v>3</v>
      </c>
      <c r="V119" s="24"/>
      <c r="W119" s="23">
        <v>19</v>
      </c>
      <c r="Y119" s="22">
        <v>3</v>
      </c>
      <c r="Z119" s="24"/>
      <c r="AA119" s="23">
        <v>14</v>
      </c>
    </row>
    <row r="120" s="1" customFormat="1" spans="7:27">
      <c r="G120" s="21"/>
      <c r="H120" s="21"/>
      <c r="I120" s="22">
        <v>4</v>
      </c>
      <c r="J120" s="21"/>
      <c r="K120" s="91">
        <v>16</v>
      </c>
      <c r="L120" s="21"/>
      <c r="M120" s="22">
        <v>4</v>
      </c>
      <c r="N120" s="24"/>
      <c r="O120" s="23">
        <v>16</v>
      </c>
      <c r="Q120" s="22">
        <v>4</v>
      </c>
      <c r="R120" s="24"/>
      <c r="S120" s="23">
        <v>16</v>
      </c>
      <c r="U120" s="22">
        <v>4</v>
      </c>
      <c r="V120" s="24"/>
      <c r="W120" s="23">
        <v>17</v>
      </c>
      <c r="Y120" s="22">
        <v>4</v>
      </c>
      <c r="Z120" s="24"/>
      <c r="AA120" s="23">
        <v>16</v>
      </c>
    </row>
    <row r="121" s="1" customFormat="1" spans="7:27">
      <c r="G121" s="21"/>
      <c r="H121" s="21"/>
      <c r="I121" s="22">
        <v>5</v>
      </c>
      <c r="J121" s="21"/>
      <c r="K121" s="91">
        <v>18</v>
      </c>
      <c r="L121" s="21"/>
      <c r="M121" s="22">
        <v>5</v>
      </c>
      <c r="N121" s="24"/>
      <c r="O121" s="23">
        <v>18</v>
      </c>
      <c r="Q121" s="22">
        <v>5</v>
      </c>
      <c r="R121" s="24"/>
      <c r="S121" s="23">
        <v>14</v>
      </c>
      <c r="U121" s="22">
        <v>5</v>
      </c>
      <c r="V121" s="24"/>
      <c r="W121" s="23">
        <v>17</v>
      </c>
      <c r="Y121" s="22">
        <v>5</v>
      </c>
      <c r="Z121" s="24"/>
      <c r="AA121" s="23">
        <v>15</v>
      </c>
    </row>
    <row r="122" s="1" customFormat="1" spans="7:27">
      <c r="G122" s="21"/>
      <c r="H122" s="21"/>
      <c r="I122" s="22">
        <v>6</v>
      </c>
      <c r="J122" s="21"/>
      <c r="K122" s="91">
        <v>18</v>
      </c>
      <c r="L122" s="21"/>
      <c r="M122" s="22">
        <v>6</v>
      </c>
      <c r="N122" s="24"/>
      <c r="O122" s="23">
        <v>17</v>
      </c>
      <c r="Q122" s="22">
        <v>6</v>
      </c>
      <c r="R122" s="24"/>
      <c r="S122" s="23">
        <v>15</v>
      </c>
      <c r="U122" s="22">
        <v>6</v>
      </c>
      <c r="V122" s="24"/>
      <c r="W122" s="23">
        <v>18</v>
      </c>
      <c r="Y122" s="22">
        <v>6</v>
      </c>
      <c r="Z122" s="24"/>
      <c r="AA122" s="23">
        <v>15</v>
      </c>
    </row>
    <row r="123" s="1" customFormat="1" spans="7:27">
      <c r="G123" s="21"/>
      <c r="H123" s="21"/>
      <c r="I123" s="22">
        <v>7</v>
      </c>
      <c r="J123" s="21"/>
      <c r="K123" s="91">
        <v>18</v>
      </c>
      <c r="L123" s="21"/>
      <c r="M123" s="22">
        <v>7</v>
      </c>
      <c r="N123" s="24"/>
      <c r="O123" s="23">
        <v>17</v>
      </c>
      <c r="Q123" s="22">
        <v>7</v>
      </c>
      <c r="R123" s="24"/>
      <c r="S123" s="23">
        <v>17</v>
      </c>
      <c r="U123" s="22">
        <v>7</v>
      </c>
      <c r="V123" s="24"/>
      <c r="W123" s="23">
        <v>16</v>
      </c>
      <c r="Y123" s="22">
        <v>7</v>
      </c>
      <c r="Z123" s="24"/>
      <c r="AA123" s="23">
        <v>14</v>
      </c>
    </row>
    <row r="124" s="1" customFormat="1" spans="7:27">
      <c r="G124" s="21"/>
      <c r="H124" s="21"/>
      <c r="I124" s="22">
        <v>8</v>
      </c>
      <c r="J124" s="21"/>
      <c r="K124" s="91">
        <v>19</v>
      </c>
      <c r="L124" s="21"/>
      <c r="M124" s="22">
        <v>8</v>
      </c>
      <c r="N124" s="24"/>
      <c r="O124" s="23">
        <v>18</v>
      </c>
      <c r="Q124" s="22">
        <v>8</v>
      </c>
      <c r="R124" s="24"/>
      <c r="S124" s="23">
        <v>16</v>
      </c>
      <c r="U124" s="22">
        <v>8</v>
      </c>
      <c r="V124" s="24"/>
      <c r="W124" s="23">
        <v>17</v>
      </c>
      <c r="Y124" s="22">
        <v>8</v>
      </c>
      <c r="Z124" s="24"/>
      <c r="AA124" s="23">
        <v>16</v>
      </c>
    </row>
    <row r="125" s="1" customFormat="1" spans="7:27">
      <c r="G125" s="21"/>
      <c r="H125" s="21"/>
      <c r="I125" s="22">
        <v>9</v>
      </c>
      <c r="J125" s="21"/>
      <c r="K125" s="91">
        <v>17</v>
      </c>
      <c r="L125" s="21"/>
      <c r="M125" s="22">
        <v>9</v>
      </c>
      <c r="N125" s="24"/>
      <c r="O125" s="23">
        <v>17</v>
      </c>
      <c r="Q125" s="22">
        <v>9</v>
      </c>
      <c r="R125" s="24"/>
      <c r="S125" s="23">
        <v>15</v>
      </c>
      <c r="U125" s="22">
        <v>9</v>
      </c>
      <c r="V125" s="24"/>
      <c r="W125" s="23">
        <v>16</v>
      </c>
      <c r="Y125" s="22">
        <v>9</v>
      </c>
      <c r="Z125" s="24"/>
      <c r="AA125" s="23">
        <v>15</v>
      </c>
    </row>
    <row r="126" s="1" customFormat="1" spans="7:27">
      <c r="G126" s="21"/>
      <c r="H126" s="21"/>
      <c r="I126" s="22">
        <v>10</v>
      </c>
      <c r="J126" s="21"/>
      <c r="K126" s="91">
        <v>19</v>
      </c>
      <c r="L126" s="21"/>
      <c r="M126" s="22">
        <v>10</v>
      </c>
      <c r="N126" s="24"/>
      <c r="O126" s="23">
        <v>16</v>
      </c>
      <c r="Q126" s="22">
        <v>10</v>
      </c>
      <c r="R126" s="24"/>
      <c r="S126" s="23">
        <v>16</v>
      </c>
      <c r="U126" s="22">
        <v>10</v>
      </c>
      <c r="V126" s="24"/>
      <c r="W126" s="23">
        <v>16</v>
      </c>
      <c r="Y126" s="52">
        <v>10</v>
      </c>
      <c r="Z126" s="53"/>
      <c r="AA126" s="54">
        <v>15</v>
      </c>
    </row>
    <row r="127" s="1" customFormat="1" spans="7:27">
      <c r="G127" s="21"/>
      <c r="H127" s="21"/>
      <c r="I127" s="22">
        <v>11</v>
      </c>
      <c r="J127" s="21"/>
      <c r="K127" s="91">
        <v>17</v>
      </c>
      <c r="L127" s="21"/>
      <c r="M127" s="22">
        <v>11</v>
      </c>
      <c r="N127" s="24"/>
      <c r="O127" s="23">
        <v>18</v>
      </c>
      <c r="Q127" s="22">
        <v>11</v>
      </c>
      <c r="R127" s="24"/>
      <c r="S127" s="23">
        <v>17</v>
      </c>
      <c r="U127" s="22">
        <v>11</v>
      </c>
      <c r="V127" s="24"/>
      <c r="W127" s="23">
        <v>17</v>
      </c>
      <c r="AA127">
        <f>IF(COUNT(AA117:AA126)=0,"",AVERAGE(AA117:AA126))</f>
        <v>15</v>
      </c>
    </row>
    <row r="128" s="1" customFormat="1" spans="7:27">
      <c r="G128" s="21"/>
      <c r="H128" s="21"/>
      <c r="I128" s="22">
        <v>12</v>
      </c>
      <c r="J128" s="21"/>
      <c r="K128" s="91">
        <v>19</v>
      </c>
      <c r="L128" s="21"/>
      <c r="M128" s="22">
        <v>12</v>
      </c>
      <c r="N128" s="24"/>
      <c r="O128" s="23">
        <v>18</v>
      </c>
      <c r="Q128" s="22">
        <v>12</v>
      </c>
      <c r="R128" s="24"/>
      <c r="S128" s="23">
        <v>15</v>
      </c>
      <c r="U128" s="22">
        <v>12</v>
      </c>
      <c r="V128" s="24"/>
      <c r="W128" s="23">
        <v>18</v>
      </c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>
        <v>20</v>
      </c>
      <c r="L129" s="21"/>
      <c r="M129" s="22">
        <v>13</v>
      </c>
      <c r="N129" s="24"/>
      <c r="O129" s="23">
        <v>18</v>
      </c>
      <c r="Q129" s="22">
        <v>13</v>
      </c>
      <c r="R129" s="24"/>
      <c r="S129" s="23">
        <v>18</v>
      </c>
      <c r="U129" s="22">
        <v>13</v>
      </c>
      <c r="V129" s="24"/>
      <c r="W129" s="23">
        <v>19</v>
      </c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>
        <v>18</v>
      </c>
      <c r="L130" s="21"/>
      <c r="M130" s="22">
        <v>14</v>
      </c>
      <c r="N130" s="24"/>
      <c r="O130" s="23">
        <v>18</v>
      </c>
      <c r="Q130" s="22">
        <v>14</v>
      </c>
      <c r="R130" s="24"/>
      <c r="S130" s="23">
        <v>17</v>
      </c>
      <c r="U130" s="22">
        <v>14</v>
      </c>
      <c r="V130" s="24"/>
      <c r="W130" s="23">
        <v>18</v>
      </c>
      <c r="Y130" s="22">
        <v>1</v>
      </c>
      <c r="Z130" s="24"/>
      <c r="AA130" s="23">
        <v>16</v>
      </c>
    </row>
    <row r="131" s="1" customFormat="1" spans="7:27">
      <c r="G131" s="21"/>
      <c r="H131" s="21"/>
      <c r="I131" s="22">
        <v>15</v>
      </c>
      <c r="J131" s="21"/>
      <c r="K131" s="91">
        <v>18</v>
      </c>
      <c r="L131" s="21"/>
      <c r="M131" s="22">
        <v>15</v>
      </c>
      <c r="N131" s="24"/>
      <c r="O131" s="23">
        <v>17</v>
      </c>
      <c r="Q131" s="22">
        <v>15</v>
      </c>
      <c r="R131" s="24"/>
      <c r="S131" s="23">
        <v>18</v>
      </c>
      <c r="U131" s="22">
        <v>15</v>
      </c>
      <c r="V131" s="24"/>
      <c r="W131" s="23">
        <v>17</v>
      </c>
      <c r="Y131" s="22">
        <v>2</v>
      </c>
      <c r="Z131" s="24"/>
      <c r="AA131" s="23">
        <v>15</v>
      </c>
    </row>
    <row r="132" s="1" customFormat="1" spans="7:27">
      <c r="G132" s="21"/>
      <c r="H132" s="21"/>
      <c r="I132" s="22">
        <v>16</v>
      </c>
      <c r="J132" s="21"/>
      <c r="K132" s="91">
        <v>19</v>
      </c>
      <c r="L132" s="21"/>
      <c r="M132" s="22">
        <v>16</v>
      </c>
      <c r="N132" s="24"/>
      <c r="O132" s="23">
        <v>16</v>
      </c>
      <c r="Q132" s="22">
        <v>16</v>
      </c>
      <c r="R132" s="24"/>
      <c r="S132" s="23">
        <v>16</v>
      </c>
      <c r="U132" s="22">
        <v>16</v>
      </c>
      <c r="V132" s="24"/>
      <c r="W132" s="23">
        <v>18</v>
      </c>
      <c r="Y132" s="22">
        <v>3</v>
      </c>
      <c r="Z132" s="24"/>
      <c r="AA132" s="23">
        <v>16</v>
      </c>
    </row>
    <row r="133" s="1" customFormat="1" spans="7:27">
      <c r="G133" s="21"/>
      <c r="H133" s="21"/>
      <c r="I133" s="22">
        <v>17</v>
      </c>
      <c r="J133" s="21"/>
      <c r="K133" s="91">
        <v>18</v>
      </c>
      <c r="L133" s="21"/>
      <c r="M133" s="22">
        <v>17</v>
      </c>
      <c r="N133" s="24"/>
      <c r="O133" s="23">
        <v>17</v>
      </c>
      <c r="Q133" s="22">
        <v>17</v>
      </c>
      <c r="R133" s="24"/>
      <c r="S133" s="23">
        <v>17</v>
      </c>
      <c r="U133" s="22">
        <v>17</v>
      </c>
      <c r="V133" s="24"/>
      <c r="W133" s="23">
        <v>17</v>
      </c>
      <c r="Y133" s="22">
        <v>4</v>
      </c>
      <c r="Z133" s="24"/>
      <c r="AA133" s="23">
        <v>17</v>
      </c>
    </row>
    <row r="134" s="1" customFormat="1" spans="7:27">
      <c r="G134" s="21"/>
      <c r="H134" s="21"/>
      <c r="I134" s="22">
        <v>18</v>
      </c>
      <c r="J134" s="21"/>
      <c r="K134" s="91">
        <v>18</v>
      </c>
      <c r="L134" s="21"/>
      <c r="M134" s="22">
        <v>18</v>
      </c>
      <c r="N134" s="24"/>
      <c r="O134" s="23">
        <v>17</v>
      </c>
      <c r="Q134" s="22">
        <v>18</v>
      </c>
      <c r="R134" s="24"/>
      <c r="S134" s="23">
        <v>18</v>
      </c>
      <c r="U134" s="22">
        <v>18</v>
      </c>
      <c r="V134" s="24"/>
      <c r="W134" s="23">
        <v>19</v>
      </c>
      <c r="Y134" s="22">
        <v>5</v>
      </c>
      <c r="Z134" s="24"/>
      <c r="AA134" s="23">
        <v>17</v>
      </c>
    </row>
    <row r="135" s="1" customFormat="1" spans="7:27">
      <c r="G135" s="21"/>
      <c r="H135" s="21"/>
      <c r="I135" s="22">
        <v>19</v>
      </c>
      <c r="J135" s="21"/>
      <c r="K135" s="91">
        <v>17</v>
      </c>
      <c r="L135" s="21"/>
      <c r="M135" s="22">
        <v>19</v>
      </c>
      <c r="N135" s="24"/>
      <c r="O135" s="23">
        <v>18</v>
      </c>
      <c r="Q135" s="22">
        <v>19</v>
      </c>
      <c r="R135" s="24"/>
      <c r="S135" s="23">
        <v>16</v>
      </c>
      <c r="U135" s="22">
        <v>19</v>
      </c>
      <c r="V135" s="24"/>
      <c r="W135" s="23">
        <v>18</v>
      </c>
      <c r="Y135" s="22">
        <v>6</v>
      </c>
      <c r="Z135" s="24"/>
      <c r="AA135" s="23">
        <v>15</v>
      </c>
    </row>
    <row r="136" s="1" customFormat="1" spans="7:27">
      <c r="G136" s="21"/>
      <c r="H136" s="21"/>
      <c r="I136" s="52">
        <v>20</v>
      </c>
      <c r="J136" s="74"/>
      <c r="K136" s="94">
        <v>18</v>
      </c>
      <c r="L136"/>
      <c r="M136" s="52">
        <v>20</v>
      </c>
      <c r="N136" s="53"/>
      <c r="O136" s="54">
        <v>18</v>
      </c>
      <c r="Q136" s="52">
        <v>20</v>
      </c>
      <c r="R136" s="53"/>
      <c r="S136" s="54">
        <v>17</v>
      </c>
      <c r="U136" s="52">
        <v>20</v>
      </c>
      <c r="V136" s="53"/>
      <c r="W136" s="54">
        <v>17</v>
      </c>
      <c r="Y136" s="22">
        <v>7</v>
      </c>
      <c r="Z136" s="24"/>
      <c r="AA136" s="23">
        <v>16</v>
      </c>
    </row>
    <row r="137" s="1" customFormat="1" spans="7:27">
      <c r="K137" s="95">
        <f>IF(COUNT(K117:K136)=0,"",AVERAGE(K117:K136))</f>
        <v>17.9</v>
      </c>
      <c r="L137" s="95"/>
      <c r="M137" s="95"/>
      <c r="N137" s="95"/>
      <c r="O137" s="95">
        <f>IF(COUNT(O117:O136)=0,"",AVERAGE(O117:O136))</f>
        <v>17.25</v>
      </c>
      <c r="P137" s="95"/>
      <c r="Q137" s="95"/>
      <c r="R137" s="95"/>
      <c r="S137" s="95">
        <f>IF(COUNT(S117:S136)=0,"",AVERAGE(S117:S136))</f>
        <v>16.15</v>
      </c>
      <c r="T137" s="95"/>
      <c r="U137" s="95"/>
      <c r="V137" s="95"/>
      <c r="W137" s="95">
        <f>IF(COUNT(W117:W136)=0,"",AVERAGE(W117:W136))</f>
        <v>17.6</v>
      </c>
      <c r="Y137" s="22">
        <v>8</v>
      </c>
      <c r="Z137" s="24"/>
      <c r="AA137" s="23">
        <v>17</v>
      </c>
    </row>
    <row r="138" s="1" customFormat="1" spans="7:27">
      <c r="Y138" s="22">
        <v>9</v>
      </c>
      <c r="Z138" s="24"/>
      <c r="AA138" s="23">
        <v>17</v>
      </c>
    </row>
    <row r="139" s="1" customFormat="1" spans="7:27">
      <c r="Y139" s="52">
        <v>10</v>
      </c>
      <c r="Z139" s="53"/>
      <c r="AA139" s="54">
        <v>16</v>
      </c>
    </row>
    <row r="140" s="1" customFormat="1" spans="7:27">
      <c r="AA140">
        <f>IF(COUNT(AA130:AA139)=0,"",AVERAGE(AA130:AA139))</f>
        <v>16.2</v>
      </c>
    </row>
    <row r="143" spans="7:27">
      <c r="I143" s="7" t="str">
        <f>"POINT-Typ "&amp;$B$9</f>
        <v>POINT-Typ 40 mm SP silk</v>
      </c>
      <c r="J143" s="7"/>
      <c r="M143" s="1"/>
      <c r="N143" s="1"/>
      <c r="Q143" s="1"/>
      <c r="R143" s="1"/>
      <c r="U143" s="1"/>
      <c r="V143" s="1"/>
      <c r="Y143" s="1"/>
      <c r="Z143" s="1"/>
    </row>
    <row r="144" spans="7:27">
      <c r="I144" s="88" t="s">
        <v>44</v>
      </c>
      <c r="J144" s="89"/>
      <c r="K144" s="90"/>
      <c r="M144" s="88" t="s">
        <v>45</v>
      </c>
      <c r="N144" s="89"/>
      <c r="O144" s="90"/>
      <c r="Q144" s="88" t="s">
        <v>46</v>
      </c>
      <c r="R144" s="89"/>
      <c r="S144" s="90"/>
      <c r="U144" s="88" t="s">
        <v>47</v>
      </c>
      <c r="V144" s="89"/>
      <c r="W144" s="90"/>
      <c r="Y144" s="88" t="s">
        <v>48</v>
      </c>
      <c r="Z144" s="89"/>
      <c r="AA144" s="90"/>
    </row>
    <row r="145" ht="28.5" spans="9:27">
      <c r="I145" s="22" t="s">
        <v>51</v>
      </c>
      <c r="J145" s="21" t="s">
        <v>52</v>
      </c>
      <c r="K145" s="23" t="s">
        <v>53</v>
      </c>
      <c r="M145" s="22" t="s">
        <v>51</v>
      </c>
      <c r="N145" s="24" t="s">
        <v>52</v>
      </c>
      <c r="O145" s="23" t="s">
        <v>53</v>
      </c>
      <c r="Q145" s="22" t="s">
        <v>51</v>
      </c>
      <c r="R145" s="24" t="s">
        <v>52</v>
      </c>
      <c r="S145" s="23" t="s">
        <v>53</v>
      </c>
      <c r="U145" s="22" t="s">
        <v>51</v>
      </c>
      <c r="V145" s="24" t="s">
        <v>52</v>
      </c>
      <c r="W145" s="23" t="s">
        <v>53</v>
      </c>
      <c r="Y145" s="22" t="s">
        <v>51</v>
      </c>
      <c r="Z145" s="24" t="s">
        <v>52</v>
      </c>
      <c r="AA145" s="23" t="s">
        <v>53</v>
      </c>
    </row>
    <row r="146" spans="9:27">
      <c r="I146" s="22">
        <v>1</v>
      </c>
      <c r="J146" s="21"/>
      <c r="K146" s="91"/>
      <c r="L146" s="21"/>
      <c r="M146" s="22">
        <v>1</v>
      </c>
      <c r="N146" s="24"/>
      <c r="O146" s="23"/>
      <c r="Q146" s="22">
        <v>1</v>
      </c>
      <c r="R146" s="24"/>
      <c r="S146" s="23"/>
      <c r="U146" s="22">
        <v>1</v>
      </c>
      <c r="V146" s="24"/>
      <c r="W146" s="23"/>
      <c r="Y146" s="22">
        <v>1</v>
      </c>
      <c r="Z146" s="24"/>
      <c r="AA146" s="23"/>
    </row>
    <row r="147" spans="9:27">
      <c r="I147" s="22">
        <v>2</v>
      </c>
      <c r="J147" s="21"/>
      <c r="K147" s="91"/>
      <c r="L147" s="21"/>
      <c r="M147" s="22">
        <v>2</v>
      </c>
      <c r="N147" s="24"/>
      <c r="O147" s="23"/>
      <c r="Q147" s="22">
        <v>2</v>
      </c>
      <c r="R147" s="24"/>
      <c r="S147" s="23"/>
      <c r="U147" s="22">
        <v>2</v>
      </c>
      <c r="V147" s="24"/>
      <c r="W147" s="23"/>
      <c r="Y147" s="22">
        <v>2</v>
      </c>
      <c r="Z147" s="24"/>
      <c r="AA147" s="23"/>
    </row>
    <row r="148" spans="9:27">
      <c r="I148" s="22">
        <v>3</v>
      </c>
      <c r="J148" s="21"/>
      <c r="K148" s="91"/>
      <c r="L148" s="21"/>
      <c r="M148" s="22">
        <v>3</v>
      </c>
      <c r="N148" s="24"/>
      <c r="O148" s="23"/>
      <c r="Q148" s="22">
        <v>3</v>
      </c>
      <c r="R148" s="24"/>
      <c r="S148" s="23"/>
      <c r="U148" s="22">
        <v>3</v>
      </c>
      <c r="V148" s="24"/>
      <c r="W148" s="23"/>
      <c r="Y148" s="22">
        <v>3</v>
      </c>
      <c r="Z148" s="24"/>
      <c r="AA148" s="23"/>
    </row>
    <row r="149" spans="9:27">
      <c r="I149" s="22">
        <v>4</v>
      </c>
      <c r="J149" s="21"/>
      <c r="K149" s="91"/>
      <c r="L149" s="21"/>
      <c r="M149" s="22">
        <v>4</v>
      </c>
      <c r="N149" s="24"/>
      <c r="O149" s="23"/>
      <c r="Q149" s="22">
        <v>4</v>
      </c>
      <c r="R149" s="24"/>
      <c r="S149" s="23"/>
      <c r="U149" s="22">
        <v>4</v>
      </c>
      <c r="V149" s="24"/>
      <c r="W149" s="23"/>
      <c r="Y149" s="22">
        <v>4</v>
      </c>
      <c r="Z149" s="24"/>
      <c r="AA149" s="23"/>
    </row>
    <row r="150" spans="9:27">
      <c r="I150" s="22">
        <v>5</v>
      </c>
      <c r="J150" s="21"/>
      <c r="K150" s="91"/>
      <c r="L150" s="21"/>
      <c r="M150" s="22">
        <v>5</v>
      </c>
      <c r="N150" s="24"/>
      <c r="O150" s="23"/>
      <c r="Q150" s="22">
        <v>5</v>
      </c>
      <c r="R150" s="24"/>
      <c r="S150" s="23"/>
      <c r="U150" s="22">
        <v>5</v>
      </c>
      <c r="V150" s="24"/>
      <c r="W150" s="23"/>
      <c r="Y150" s="22">
        <v>5</v>
      </c>
      <c r="Z150" s="24"/>
      <c r="AA150" s="23"/>
    </row>
    <row r="151" spans="9:27">
      <c r="I151" s="22">
        <v>6</v>
      </c>
      <c r="J151" s="21"/>
      <c r="K151" s="91"/>
      <c r="L151" s="21"/>
      <c r="M151" s="22">
        <v>6</v>
      </c>
      <c r="N151" s="24"/>
      <c r="O151" s="23"/>
      <c r="Q151" s="22">
        <v>6</v>
      </c>
      <c r="R151" s="24"/>
      <c r="S151" s="23"/>
      <c r="U151" s="22">
        <v>6</v>
      </c>
      <c r="V151" s="24"/>
      <c r="W151" s="23"/>
      <c r="Y151" s="22">
        <v>6</v>
      </c>
      <c r="Z151" s="24"/>
      <c r="AA151" s="23"/>
    </row>
    <row r="152" spans="9:27">
      <c r="I152" s="22">
        <v>7</v>
      </c>
      <c r="J152" s="21"/>
      <c r="K152" s="91"/>
      <c r="L152" s="21"/>
      <c r="M152" s="22">
        <v>7</v>
      </c>
      <c r="N152" s="24"/>
      <c r="O152" s="23"/>
      <c r="Q152" s="22">
        <v>7</v>
      </c>
      <c r="R152" s="24"/>
      <c r="S152" s="23"/>
      <c r="U152" s="22">
        <v>7</v>
      </c>
      <c r="V152" s="24"/>
      <c r="W152" s="23"/>
      <c r="Y152" s="22">
        <v>7</v>
      </c>
      <c r="Z152" s="24"/>
      <c r="AA152" s="23"/>
    </row>
    <row r="153" spans="9:27">
      <c r="I153" s="22">
        <v>8</v>
      </c>
      <c r="J153" s="21"/>
      <c r="K153" s="91"/>
      <c r="L153" s="21"/>
      <c r="M153" s="22">
        <v>8</v>
      </c>
      <c r="N153" s="24"/>
      <c r="O153" s="23"/>
      <c r="Q153" s="22">
        <v>8</v>
      </c>
      <c r="R153" s="24"/>
      <c r="S153" s="23"/>
      <c r="U153" s="22">
        <v>8</v>
      </c>
      <c r="V153" s="24"/>
      <c r="W153" s="23"/>
      <c r="Y153" s="22">
        <v>8</v>
      </c>
      <c r="Z153" s="24"/>
      <c r="AA153" s="23"/>
    </row>
    <row r="154" spans="9:27">
      <c r="I154" s="22">
        <v>9</v>
      </c>
      <c r="J154" s="21"/>
      <c r="K154" s="91"/>
      <c r="L154" s="21"/>
      <c r="M154" s="22">
        <v>9</v>
      </c>
      <c r="N154" s="24"/>
      <c r="O154" s="23"/>
      <c r="Q154" s="22">
        <v>9</v>
      </c>
      <c r="R154" s="24"/>
      <c r="S154" s="23"/>
      <c r="U154" s="22">
        <v>9</v>
      </c>
      <c r="V154" s="24"/>
      <c r="W154" s="23"/>
      <c r="Y154" s="22">
        <v>9</v>
      </c>
      <c r="Z154" s="24"/>
      <c r="AA154" s="23"/>
    </row>
    <row r="155" spans="9:27">
      <c r="I155" s="22">
        <v>10</v>
      </c>
      <c r="J155" s="21"/>
      <c r="K155" s="91"/>
      <c r="L155" s="21"/>
      <c r="M155" s="22">
        <v>10</v>
      </c>
      <c r="N155" s="24"/>
      <c r="O155" s="23"/>
      <c r="Q155" s="22">
        <v>10</v>
      </c>
      <c r="R155" s="24"/>
      <c r="S155" s="23"/>
      <c r="U155" s="22">
        <v>10</v>
      </c>
      <c r="V155" s="24"/>
      <c r="W155" s="23"/>
      <c r="Y155" s="52">
        <v>10</v>
      </c>
      <c r="Z155" s="53"/>
      <c r="AA155" s="54"/>
    </row>
    <row r="156" spans="9:27">
      <c r="I156" s="22">
        <v>11</v>
      </c>
      <c r="J156" s="21"/>
      <c r="K156" s="91"/>
      <c r="L156" s="21"/>
      <c r="M156" s="22">
        <v>11</v>
      </c>
      <c r="N156" s="24"/>
      <c r="O156" s="23"/>
      <c r="Q156" s="22">
        <v>11</v>
      </c>
      <c r="R156" s="24"/>
      <c r="S156" s="23"/>
      <c r="U156" s="22">
        <v>11</v>
      </c>
      <c r="V156" s="24"/>
      <c r="W156" s="23"/>
      <c r="Y156" s="1"/>
      <c r="Z156" s="1"/>
      <c r="AA156" t="str">
        <f>IF(COUNT(AA146:AA155)=0,"",AVERAGE(AA146:AA155))</f>
        <v/>
      </c>
    </row>
    <row r="157" spans="9:27">
      <c r="I157" s="22">
        <v>12</v>
      </c>
      <c r="J157" s="21"/>
      <c r="K157" s="91"/>
      <c r="L157" s="21"/>
      <c r="M157" s="22">
        <v>12</v>
      </c>
      <c r="N157" s="24"/>
      <c r="O157" s="23"/>
      <c r="Q157" s="22">
        <v>12</v>
      </c>
      <c r="R157" s="24"/>
      <c r="S157" s="23"/>
      <c r="U157" s="22">
        <v>12</v>
      </c>
      <c r="V157" s="24"/>
      <c r="W157" s="23"/>
      <c r="Y157" s="88" t="s">
        <v>91</v>
      </c>
      <c r="Z157" s="92"/>
      <c r="AA157" s="93"/>
    </row>
    <row r="158" ht="28.5" spans="9:27">
      <c r="I158" s="22">
        <v>13</v>
      </c>
      <c r="J158" s="21"/>
      <c r="K158" s="91"/>
      <c r="L158" s="21"/>
      <c r="M158" s="22">
        <v>13</v>
      </c>
      <c r="N158" s="24"/>
      <c r="O158" s="23"/>
      <c r="Q158" s="22">
        <v>13</v>
      </c>
      <c r="R158" s="24"/>
      <c r="S158" s="23"/>
      <c r="U158" s="22">
        <v>13</v>
      </c>
      <c r="V158" s="24"/>
      <c r="W158" s="23"/>
      <c r="Y158" s="22" t="s">
        <v>51</v>
      </c>
      <c r="Z158" s="24" t="s">
        <v>52</v>
      </c>
      <c r="AA158" s="23" t="s">
        <v>53</v>
      </c>
    </row>
    <row r="159" spans="9:27">
      <c r="I159" s="22">
        <v>14</v>
      </c>
      <c r="J159" s="21"/>
      <c r="K159" s="91"/>
      <c r="L159" s="21"/>
      <c r="M159" s="22">
        <v>14</v>
      </c>
      <c r="N159" s="24"/>
      <c r="O159" s="23"/>
      <c r="Q159" s="22">
        <v>14</v>
      </c>
      <c r="R159" s="24"/>
      <c r="S159" s="23"/>
      <c r="U159" s="22">
        <v>14</v>
      </c>
      <c r="V159" s="24"/>
      <c r="W159" s="23"/>
      <c r="Y159" s="22">
        <v>1</v>
      </c>
      <c r="Z159" s="24"/>
      <c r="AA159" s="23"/>
    </row>
    <row r="160" spans="9:27">
      <c r="I160" s="22">
        <v>15</v>
      </c>
      <c r="J160" s="21"/>
      <c r="K160" s="91"/>
      <c r="L160" s="21"/>
      <c r="M160" s="22">
        <v>15</v>
      </c>
      <c r="N160" s="24"/>
      <c r="O160" s="23"/>
      <c r="Q160" s="22">
        <v>15</v>
      </c>
      <c r="R160" s="24"/>
      <c r="S160" s="23"/>
      <c r="U160" s="22">
        <v>15</v>
      </c>
      <c r="V160" s="24"/>
      <c r="W160" s="23"/>
      <c r="Y160" s="22">
        <v>2</v>
      </c>
      <c r="Z160" s="24"/>
      <c r="AA160" s="23"/>
    </row>
    <row r="161" spans="9:27">
      <c r="I161" s="22">
        <v>16</v>
      </c>
      <c r="J161" s="21"/>
      <c r="K161" s="91"/>
      <c r="L161" s="21"/>
      <c r="M161" s="22">
        <v>16</v>
      </c>
      <c r="N161" s="24"/>
      <c r="O161" s="23"/>
      <c r="Q161" s="22">
        <v>16</v>
      </c>
      <c r="R161" s="24"/>
      <c r="S161" s="23"/>
      <c r="U161" s="22">
        <v>16</v>
      </c>
      <c r="V161" s="24"/>
      <c r="W161" s="23"/>
      <c r="Y161" s="22">
        <v>3</v>
      </c>
      <c r="Z161" s="24"/>
      <c r="AA161" s="23"/>
    </row>
    <row r="162" spans="9:27">
      <c r="I162" s="22">
        <v>17</v>
      </c>
      <c r="J162" s="21"/>
      <c r="K162" s="91"/>
      <c r="L162" s="21"/>
      <c r="M162" s="22">
        <v>17</v>
      </c>
      <c r="N162" s="24"/>
      <c r="O162" s="23"/>
      <c r="Q162" s="22">
        <v>17</v>
      </c>
      <c r="R162" s="24"/>
      <c r="S162" s="23"/>
      <c r="U162" s="22">
        <v>17</v>
      </c>
      <c r="V162" s="24"/>
      <c r="W162" s="23"/>
      <c r="Y162" s="22">
        <v>4</v>
      </c>
      <c r="Z162" s="24"/>
      <c r="AA162" s="23"/>
    </row>
    <row r="163" spans="9:27">
      <c r="I163" s="22">
        <v>18</v>
      </c>
      <c r="J163" s="21"/>
      <c r="K163" s="91"/>
      <c r="L163" s="21"/>
      <c r="M163" s="22">
        <v>18</v>
      </c>
      <c r="N163" s="24"/>
      <c r="O163" s="23"/>
      <c r="Q163" s="22">
        <v>18</v>
      </c>
      <c r="R163" s="24"/>
      <c r="S163" s="23"/>
      <c r="U163" s="22">
        <v>18</v>
      </c>
      <c r="V163" s="24"/>
      <c r="W163" s="23"/>
      <c r="Y163" s="22">
        <v>5</v>
      </c>
      <c r="Z163" s="24"/>
      <c r="AA163" s="23"/>
    </row>
    <row r="164" spans="9:27">
      <c r="I164" s="22">
        <v>19</v>
      </c>
      <c r="J164" s="21"/>
      <c r="K164" s="91"/>
      <c r="L164" s="21"/>
      <c r="M164" s="22">
        <v>19</v>
      </c>
      <c r="N164" s="24"/>
      <c r="O164" s="23"/>
      <c r="Q164" s="22">
        <v>19</v>
      </c>
      <c r="R164" s="24"/>
      <c r="S164" s="23"/>
      <c r="U164" s="22">
        <v>19</v>
      </c>
      <c r="V164" s="24"/>
      <c r="W164" s="23"/>
      <c r="Y164" s="22">
        <v>6</v>
      </c>
      <c r="Z164" s="24"/>
      <c r="AA164" s="23"/>
    </row>
    <row r="165" spans="9:27">
      <c r="I165" s="52">
        <v>20</v>
      </c>
      <c r="J165" s="74"/>
      <c r="K165" s="94"/>
      <c r="L165"/>
      <c r="M165" s="52">
        <v>20</v>
      </c>
      <c r="N165" s="53"/>
      <c r="O165" s="54"/>
      <c r="Q165" s="52">
        <v>20</v>
      </c>
      <c r="R165" s="53"/>
      <c r="S165" s="54"/>
      <c r="U165" s="52">
        <v>20</v>
      </c>
      <c r="V165" s="53"/>
      <c r="W165" s="54"/>
      <c r="Y165" s="22">
        <v>7</v>
      </c>
      <c r="Z165" s="24"/>
      <c r="AA165" s="23"/>
    </row>
    <row r="166" spans="9:27">
      <c r="J166" s="1"/>
      <c r="K166" s="95" t="str">
        <f>IF(COUNT(K146:K165)=0,"",AVERAGE(K146:K165))</f>
        <v/>
      </c>
      <c r="L166" s="95"/>
      <c r="M166" s="95"/>
      <c r="N166" s="95"/>
      <c r="O166" s="95" t="str">
        <f>IF(COUNT(O146:O165)=0,"",AVERAGE(O146:O165))</f>
        <v/>
      </c>
      <c r="P166" s="95"/>
      <c r="Q166" s="95"/>
      <c r="R166" s="95"/>
      <c r="S166" s="95" t="str">
        <f>IF(COUNT(S146:S165)=0,"",AVERAGE(S146:S165))</f>
        <v/>
      </c>
      <c r="T166" s="95"/>
      <c r="U166" s="95"/>
      <c r="V166" s="95"/>
      <c r="W166" s="95" t="str">
        <f>IF(COUNT(W146:W165)=0,"",AVERAGE(W146:W165))</f>
        <v/>
      </c>
      <c r="Y166" s="22">
        <v>8</v>
      </c>
      <c r="Z166" s="24"/>
      <c r="AA166" s="23"/>
    </row>
    <row r="167" spans="9:27">
      <c r="J167" s="1"/>
      <c r="M167" s="1"/>
      <c r="N167" s="1"/>
      <c r="Q167" s="1"/>
      <c r="R167" s="1"/>
      <c r="U167" s="1"/>
      <c r="V167" s="1"/>
      <c r="Y167" s="22">
        <v>9</v>
      </c>
      <c r="Z167" s="24"/>
      <c r="AA167" s="23"/>
    </row>
    <row r="168" spans="9:27">
      <c r="J168" s="1"/>
      <c r="M168" s="1"/>
      <c r="N168" s="1"/>
      <c r="Q168" s="1"/>
      <c r="R168" s="1"/>
      <c r="U168" s="1"/>
      <c r="V168" s="1"/>
      <c r="Y168" s="52">
        <v>10</v>
      </c>
      <c r="Z168" s="53"/>
      <c r="AA168" s="54"/>
    </row>
  </sheetData>
  <conditionalFormatting sqref="K5:K24">
    <cfRule type="top10" dxfId="0" priority="76" percent="1" rank="1"/>
    <cfRule type="top10" dxfId="1" priority="75" percent="1" bottom="1" rank="1"/>
  </conditionalFormatting>
  <conditionalFormatting sqref="K33:K52">
    <cfRule type="top10" dxfId="0" priority="64" percent="1" rank="1"/>
    <cfRule type="top10" dxfId="2" priority="63" percent="1" bottom="1" rank="1"/>
  </conditionalFormatting>
  <conditionalFormatting sqref="K61:K80">
    <cfRule type="top10" dxfId="0" priority="56" percent="1" rank="1"/>
    <cfRule type="top10" dxfId="2" priority="55" percent="1" bottom="1" rank="1"/>
  </conditionalFormatting>
  <conditionalFormatting sqref="K89:K108">
    <cfRule type="top10" dxfId="0" priority="40" percent="1" rank="1"/>
    <cfRule type="top10" dxfId="2" priority="39" percent="1" bottom="1" rank="1"/>
  </conditionalFormatting>
  <conditionalFormatting sqref="K117:K136">
    <cfRule type="top10" dxfId="0" priority="28" percent="1" rank="1"/>
    <cfRule type="top10" dxfId="2" priority="27" percent="1" bottom="1" rank="1"/>
  </conditionalFormatting>
  <conditionalFormatting sqref="K146:K165">
    <cfRule type="top10" dxfId="0" priority="26" percent="1" rank="1"/>
    <cfRule type="top10" dxfId="2" priority="25" percent="1" bottom="1" rank="1"/>
  </conditionalFormatting>
  <conditionalFormatting sqref="O5:O24">
    <cfRule type="top10" dxfId="0" priority="74" percent="1" rank="1"/>
    <cfRule type="top10" dxfId="1" priority="73" percent="1" bottom="1" rank="1"/>
  </conditionalFormatting>
  <conditionalFormatting sqref="O33:O52">
    <cfRule type="top10" dxfId="0" priority="62" percent="1" rank="1"/>
    <cfRule type="top10" dxfId="2" priority="61" percent="1" bottom="1" rank="1"/>
  </conditionalFormatting>
  <conditionalFormatting sqref="O61:O80">
    <cfRule type="top10" dxfId="0" priority="54" percent="1" rank="1"/>
    <cfRule type="top10" dxfId="2" priority="53" percent="1" bottom="1" rank="1"/>
  </conditionalFormatting>
  <conditionalFormatting sqref="O89:O108">
    <cfRule type="top10" dxfId="0" priority="38" percent="1" rank="1"/>
    <cfRule type="top10" dxfId="2" priority="37" percent="1" bottom="1" rank="1"/>
  </conditionalFormatting>
  <conditionalFormatting sqref="O117:O136">
    <cfRule type="top10" dxfId="0" priority="10" percent="1" rank="1"/>
    <cfRule type="top10" dxfId="2" priority="9" percent="1" bottom="1" rank="1"/>
  </conditionalFormatting>
  <conditionalFormatting sqref="O146:O165">
    <cfRule type="top10" dxfId="0" priority="24" percent="1" rank="1"/>
    <cfRule type="top10" dxfId="2" priority="23" percent="1" bottom="1" rank="1"/>
  </conditionalFormatting>
  <conditionalFormatting sqref="S5:S24">
    <cfRule type="top10" dxfId="0" priority="72" percent="1" rank="1"/>
    <cfRule type="top10" dxfId="1" priority="71" percent="1" bottom="1" rank="1"/>
  </conditionalFormatting>
  <conditionalFormatting sqref="S33:S52">
    <cfRule type="top10" dxfId="0" priority="60" percent="1" rank="1"/>
    <cfRule type="top10" dxfId="2" priority="59" percent="1" bottom="1" rank="1"/>
  </conditionalFormatting>
  <conditionalFormatting sqref="S61:S80">
    <cfRule type="top10" dxfId="0" priority="12" percent="1" rank="1"/>
    <cfRule type="top10" dxfId="2" priority="11" percent="1" bottom="1" rank="1"/>
  </conditionalFormatting>
  <conditionalFormatting sqref="S68:S75">
    <cfRule type="top10" dxfId="0" priority="14" percent="1" rank="1"/>
    <cfRule type="top10" dxfId="2" priority="13" percent="1" bottom="1" rank="1"/>
  </conditionalFormatting>
  <conditionalFormatting sqref="S89:S108">
    <cfRule type="top10" dxfId="0" priority="36" percent="1" rank="1"/>
    <cfRule type="top10" dxfId="2" priority="35" percent="1" bottom="1" rank="1"/>
  </conditionalFormatting>
  <conditionalFormatting sqref="S117:S136">
    <cfRule type="top10" dxfId="0" priority="6" percent="1" rank="1"/>
    <cfRule type="top10" dxfId="2" priority="5" percent="1" bottom="1" rank="1"/>
  </conditionalFormatting>
  <conditionalFormatting sqref="S146:S165">
    <cfRule type="top10" dxfId="0" priority="22" percent="1" rank="1"/>
    <cfRule type="top10" dxfId="2" priority="21" percent="1" bottom="1" rank="1"/>
  </conditionalFormatting>
  <conditionalFormatting sqref="W5:W24">
    <cfRule type="top10" dxfId="0" priority="70" percent="1" rank="1"/>
    <cfRule type="top10" dxfId="1" priority="69" percent="1" bottom="1" rank="1"/>
  </conditionalFormatting>
  <conditionalFormatting sqref="W33:W52">
    <cfRule type="top10" dxfId="0" priority="58" percent="1" rank="1"/>
    <cfRule type="top10" dxfId="2" priority="57" percent="1" bottom="1" rank="1"/>
  </conditionalFormatting>
  <conditionalFormatting sqref="W89:W108">
    <cfRule type="top10" dxfId="0" priority="34" percent="1" rank="1"/>
    <cfRule type="top10" dxfId="2" priority="33" percent="1" bottom="1" rank="1"/>
  </conditionalFormatting>
  <conditionalFormatting sqref="W117:W136">
    <cfRule type="top10" dxfId="0" priority="8" percent="1" rank="1"/>
    <cfRule type="top10" dxfId="2" priority="7" percent="1" bottom="1" rank="1"/>
  </conditionalFormatting>
  <conditionalFormatting sqref="W146:W165">
    <cfRule type="top10" dxfId="0" priority="20" percent="1" rank="1"/>
    <cfRule type="top10" dxfId="2" priority="19" percent="1" bottom="1" rank="1"/>
  </conditionalFormatting>
  <conditionalFormatting sqref="AA5:AA14">
    <cfRule type="top10" dxfId="0" priority="68" percent="1" rank="1"/>
    <cfRule type="top10" dxfId="1" priority="67" percent="1" bottom="1" rank="1"/>
  </conditionalFormatting>
  <conditionalFormatting sqref="AA18:AA27">
    <cfRule type="top10" dxfId="0" priority="66" percent="1" rank="1"/>
    <cfRule type="top10" dxfId="1" priority="65" percent="1" bottom="1" rank="1"/>
  </conditionalFormatting>
  <conditionalFormatting sqref="AA33:AA42">
    <cfRule type="top10" dxfId="0" priority="44" percent="1" rank="1"/>
    <cfRule type="top10" dxfId="2" priority="43" percent="1" bottom="1" rank="1"/>
  </conditionalFormatting>
  <conditionalFormatting sqref="AA46:AA55">
    <cfRule type="top10" dxfId="0" priority="42" percent="1" rank="1"/>
    <cfRule type="top10" dxfId="2" priority="41" percent="1" bottom="1" rank="1"/>
  </conditionalFormatting>
  <conditionalFormatting sqref="AA61:AA70">
    <cfRule type="top10" dxfId="0" priority="48" percent="1" rank="1"/>
    <cfRule type="top10" dxfId="2" priority="47" percent="1" bottom="1" rank="1"/>
  </conditionalFormatting>
  <conditionalFormatting sqref="AA74:AA83">
    <cfRule type="top10" dxfId="0" priority="46" percent="1" rank="1"/>
    <cfRule type="top10" dxfId="2" priority="45" percent="1" bottom="1" rank="1"/>
  </conditionalFormatting>
  <conditionalFormatting sqref="AA89:AA98">
    <cfRule type="top10" dxfId="0" priority="32" percent="1" rank="10"/>
    <cfRule type="top10" dxfId="2" priority="31" percent="1" bottom="1" rank="1"/>
  </conditionalFormatting>
  <conditionalFormatting sqref="AA102:AA111">
    <cfRule type="top10" dxfId="0" priority="30" percent="1" rank="1"/>
    <cfRule type="top10" dxfId="2" priority="29" percent="1" bottom="1" rank="1"/>
  </conditionalFormatting>
  <conditionalFormatting sqref="AA117:AA126">
    <cfRule type="top10" dxfId="0" priority="2" percent="1" rank="1"/>
    <cfRule type="top10" dxfId="2" priority="1" percent="1" bottom="1" rank="1"/>
  </conditionalFormatting>
  <conditionalFormatting sqref="AA130:AA139">
    <cfRule type="top10" dxfId="0" priority="4" percent="1" rank="1"/>
    <cfRule type="top10" dxfId="2" priority="3" percent="1" bottom="1" rank="1"/>
  </conditionalFormatting>
  <conditionalFormatting sqref="AA146:AA155">
    <cfRule type="top10" dxfId="0" priority="18" percent="1" rank="10"/>
    <cfRule type="top10" dxfId="2" priority="17" percent="1" bottom="1" rank="1"/>
  </conditionalFormatting>
  <conditionalFormatting sqref="AA159:AA168">
    <cfRule type="top10" dxfId="0" priority="16" percent="1" rank="1"/>
    <cfRule type="top10" dxfId="2" priority="15" percent="1" bottom="1" rank="1"/>
  </conditionalFormatting>
  <conditionalFormatting sqref="S61:S67;S76:S80;W62:W69">
    <cfRule type="top10" dxfId="0" priority="52" percent="1" rank="1"/>
    <cfRule type="top10" dxfId="2" priority="51" percent="1" bottom="1" rank="1"/>
  </conditionalFormatting>
  <conditionalFormatting sqref="W61;W70:W80">
    <cfRule type="top10" dxfId="0" priority="50" percent="1" rank="1"/>
    <cfRule type="top10" dxfId="2" priority="49" percent="1" bottom="1" rank="1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68"/>
  <sheetViews>
    <sheetView workbookViewId="0">
      <selection activeCell="AB130" sqref="AB130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8.9047619047619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2" s="1" customFormat="1" ht="21" spans="1:27">
      <c r="A2" s="3" t="s">
        <v>106</v>
      </c>
      <c r="B2" s="4"/>
      <c r="C2" s="5"/>
      <c r="D2" s="5"/>
      <c r="E2" s="6"/>
      <c r="G2" s="7"/>
      <c r="H2" s="7"/>
      <c r="I2" s="7" t="str">
        <f>"POINT-Typ "&amp;$B$4</f>
        <v>POINT-Typ 26 mm black</v>
      </c>
      <c r="J2" s="7"/>
    </row>
    <row r="3" s="1" customFormat="1" spans="1:27">
      <c r="A3" s="8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10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15" t="s">
        <v>49</v>
      </c>
      <c r="B4" t="s">
        <v>50</v>
      </c>
      <c r="C4" s="16">
        <f>IF(COUNT(K5:K24,O5:O24,S5:S24,W5:W24,AA5:AA14,AA18:AA27)=0,"",MIN(K5:K24,O5:O24,S5:S24,W5:W24,AA5:AA14,AA18:AA27))</f>
        <v>14</v>
      </c>
      <c r="D4" s="17">
        <f>IF(COUNT(K5:K24,O5:O24,S5:S24,W5:W24,AA5:AA14,AA18:AA27)=0,"",MAX(K5:K24,O5:O24,S5:S24,W5:W24,AA5:AA14,AA18:AA27))</f>
        <v>17</v>
      </c>
      <c r="E4" s="18">
        <f>IF(COUNT(K5:K24,O5:O24,S5:S24,W5:W24,AA5:AA14,AA18:AA27)=0,"",AVERAGE(K5:K24,O5:O24,S5:S24,W5:W24,AA5:AA14,AA18:AA27))</f>
        <v>15.36</v>
      </c>
      <c r="F4" s="19">
        <f t="shared" ref="F4:F8" si="0">IF(OR(C4="",D4="",E4=""),"",((D4-C4)/E4)*100)</f>
        <v>19.53125</v>
      </c>
      <c r="G4" s="21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15"/>
      <c r="B5" t="s">
        <v>54</v>
      </c>
      <c r="C5" s="16">
        <f>IF(COUNT(K33:K52,O33:O52,S33:S52,W33:W52,AA33:AA42,AA46:AA55)=0,"",MIN(K33:K52,O33:O52,S33:S52,W33:W52,AA33:AA42,AA46:AA55))</f>
        <v>15</v>
      </c>
      <c r="D5" s="17">
        <f>IF(COUNT(K33:K52,O33:O52,S33:S52,W33:W52,AA33:AA42,AA46:AA55)=0,"",MAX(K33:K52,O33:O52,S33:S52,W33:W52,AA33:AA42,AA46:AA55))</f>
        <v>19</v>
      </c>
      <c r="E5" s="18">
        <f>IF(COUNT(K33:K52,O33:O52,S33:S52,W33:W52,AA33:AA42,AA46:AA55)=0,"",AVERAGE(K33:K52,O33:O52,S33:S52,W33:W52,AA33:AA42,AA46:AA55))</f>
        <v>16.76</v>
      </c>
      <c r="F5" s="19">
        <f t="shared" si="0"/>
        <v>23.8663484486874</v>
      </c>
      <c r="G5" s="21"/>
      <c r="H5" s="21"/>
      <c r="I5" s="22">
        <v>1</v>
      </c>
      <c r="J5" s="21"/>
      <c r="K5" s="91">
        <v>14</v>
      </c>
      <c r="L5" s="21"/>
      <c r="M5" s="22">
        <v>1</v>
      </c>
      <c r="N5" s="24"/>
      <c r="O5" s="23">
        <v>15</v>
      </c>
      <c r="Q5" s="22">
        <v>1</v>
      </c>
      <c r="R5" s="24"/>
      <c r="S5" s="23">
        <v>14</v>
      </c>
      <c r="U5" s="22">
        <v>1</v>
      </c>
      <c r="V5" s="24"/>
      <c r="W5" s="23">
        <v>16</v>
      </c>
      <c r="Y5" s="22">
        <v>1</v>
      </c>
      <c r="Z5" s="24">
        <v>50</v>
      </c>
      <c r="AA5" s="23">
        <v>15</v>
      </c>
    </row>
    <row r="6" s="1" customFormat="1" spans="1:27">
      <c r="A6" s="15"/>
      <c r="B6" t="s">
        <v>55</v>
      </c>
      <c r="C6" s="16">
        <f>IF(COUNT(K61:K80,O61:O80,S61:S80,W61:W80,AA61:AA70,AA74:AA83)=0,"",MIN(K61:K80,O61:O80,S61:S80,W61:W80,AA61:AA70,AA74:AA83))</f>
        <v>15</v>
      </c>
      <c r="D6" s="17">
        <f>IF(COUNT(K61:K80,O61:O80,S61:S80,W61:W80,AA61:AA70,AA74:AA83)=0,"",MAX(K61:K80,O61:O80,S61:S80,W61:W80,AA61:AA70,AA74:AA83))</f>
        <v>20</v>
      </c>
      <c r="E6" s="18">
        <f>IF(COUNT(K61:K80,O61:O80,S61:S80,W61:W80,AA61:AA70,AA74:AA83)=0,"",AVERAGE(K61:K80,O61:O80,S61:S80,W61:W80,AA61:AA70,AA74:AA83))</f>
        <v>17.41</v>
      </c>
      <c r="F6" s="19">
        <f t="shared" si="0"/>
        <v>28.7191269385411</v>
      </c>
      <c r="G6" s="21"/>
      <c r="H6" s="21"/>
      <c r="I6" s="22">
        <v>2</v>
      </c>
      <c r="J6" s="21"/>
      <c r="K6" s="91">
        <v>15</v>
      </c>
      <c r="L6" s="21"/>
      <c r="M6" s="22">
        <v>2</v>
      </c>
      <c r="N6" s="24"/>
      <c r="O6" s="23">
        <v>14</v>
      </c>
      <c r="Q6" s="22">
        <v>2</v>
      </c>
      <c r="R6" s="24"/>
      <c r="S6" s="23">
        <v>17</v>
      </c>
      <c r="U6" s="22">
        <v>2</v>
      </c>
      <c r="V6" s="24"/>
      <c r="W6" s="23">
        <v>17</v>
      </c>
      <c r="Y6" s="22">
        <v>2</v>
      </c>
      <c r="Z6" s="24"/>
      <c r="AA6" s="23">
        <v>16</v>
      </c>
    </row>
    <row r="7" s="1" customFormat="1" spans="1:27">
      <c r="A7" s="15" t="s">
        <v>56</v>
      </c>
      <c r="B7" t="s">
        <v>57</v>
      </c>
      <c r="C7" s="16">
        <f>IF(COUNT(K89:K108,O89:O108,S89:S108,W89:W108,AA89:AA98,AA102:AA111)=0,"",MIN(K89:K108,O89:O108,S89:S108,W89:W108,AA89:AA98,AA102:AA111))</f>
        <v>16</v>
      </c>
      <c r="D7" s="17">
        <f>IF(COUNT(K89:K108,O89:O108,S89:S108,W89:W108,AA89:AA98,AA102:AA111)=0,"",MAX(K89:K108,O89:O108,S89:S108,W89:W108,AA89:AA98,AA102:AA111))</f>
        <v>20</v>
      </c>
      <c r="E7" s="18">
        <f>IF(COUNT(K89:K108,O89:O108,S89:S108,W89:W108,AA89:AA98,AA102:AA111)=0,"",AVERAGE(K89:K108,O89:O108,S89:S108,W89:W108,AA89:AA98,AA102:AA111))</f>
        <v>17.8</v>
      </c>
      <c r="F7" s="19">
        <f t="shared" si="0"/>
        <v>22.4719101123595</v>
      </c>
      <c r="G7" s="21"/>
      <c r="H7" s="21"/>
      <c r="I7" s="22">
        <v>3</v>
      </c>
      <c r="J7" s="21"/>
      <c r="K7" s="91">
        <v>16</v>
      </c>
      <c r="L7" s="21"/>
      <c r="M7" s="22">
        <v>3</v>
      </c>
      <c r="N7" s="24"/>
      <c r="O7" s="23">
        <v>15</v>
      </c>
      <c r="Q7" s="22">
        <v>3</v>
      </c>
      <c r="R7" s="24"/>
      <c r="S7" s="23">
        <v>14</v>
      </c>
      <c r="U7" s="22">
        <v>3</v>
      </c>
      <c r="V7" s="24"/>
      <c r="W7" s="23">
        <v>16</v>
      </c>
      <c r="Y7" s="22">
        <v>3</v>
      </c>
      <c r="Z7" s="24"/>
      <c r="AA7" s="23">
        <v>15</v>
      </c>
    </row>
    <row r="8" s="1" customFormat="1" ht="15.75" spans="1:27">
      <c r="A8" s="27"/>
      <c r="B8" s="28" t="s">
        <v>58</v>
      </c>
      <c r="C8" s="29">
        <f>IF(COUNT(K117:K136,O117:O136,S117:S136,W117:W136,AA117:AA126,AA130:AA139)=0,"",MIN(K117:K136,O117:O136,S117:S136,W117:W136,AA117:AA126,AA130:AA139))</f>
        <v>14</v>
      </c>
      <c r="D8" s="30">
        <f>IF(COUNT(K117:K136,O117:O136,S117:S136,W117:W136,AA117:AA126,AA130:AA139)=0,"",MAX(K117:K136,O117:O136,S117:S136,W117:W136,AA117:AA126,AA130:AA139))</f>
        <v>18</v>
      </c>
      <c r="E8" s="31">
        <f>IF(COUNT(K117:K136,O117:O136,S117:S136,W117:W136,AA117:AA126,AA130:AA139)=0,"",AVERAGE(K117:K136,O117:O136,S117:S136,W117:W136,AA117:AA126,AA130:AA139))</f>
        <v>15.95</v>
      </c>
      <c r="F8" s="32">
        <f t="shared" si="0"/>
        <v>25.0783699059561</v>
      </c>
      <c r="G8" s="21"/>
      <c r="H8" s="21"/>
      <c r="I8" s="22">
        <v>4</v>
      </c>
      <c r="J8" s="21"/>
      <c r="K8" s="91">
        <v>15</v>
      </c>
      <c r="L8" s="21"/>
      <c r="M8" s="22">
        <v>4</v>
      </c>
      <c r="N8" s="24"/>
      <c r="O8" s="23">
        <v>14</v>
      </c>
      <c r="Q8" s="22">
        <v>4</v>
      </c>
      <c r="R8" s="24"/>
      <c r="S8" s="23">
        <v>15</v>
      </c>
      <c r="U8" s="22">
        <v>4</v>
      </c>
      <c r="V8" s="24"/>
      <c r="W8" s="23">
        <v>15</v>
      </c>
      <c r="Y8" s="22">
        <v>4</v>
      </c>
      <c r="Z8" s="24"/>
      <c r="AA8" s="23">
        <v>16</v>
      </c>
    </row>
    <row r="9" s="1" customFormat="1" spans="1:27">
      <c r="A9" s="33"/>
      <c r="B9" s="34" t="s">
        <v>59</v>
      </c>
      <c r="C9" s="35"/>
      <c r="D9" s="36"/>
      <c r="E9" s="34"/>
      <c r="F9" s="37"/>
      <c r="G9" s="21"/>
      <c r="H9" s="21"/>
      <c r="I9" s="22">
        <v>5</v>
      </c>
      <c r="J9" s="21"/>
      <c r="K9" s="91">
        <v>14</v>
      </c>
      <c r="L9" s="21"/>
      <c r="M9" s="22">
        <v>5</v>
      </c>
      <c r="N9" s="24"/>
      <c r="O9" s="23">
        <v>16</v>
      </c>
      <c r="Q9" s="22">
        <v>5</v>
      </c>
      <c r="R9" s="24"/>
      <c r="S9" s="23">
        <v>15</v>
      </c>
      <c r="U9" s="22">
        <v>5</v>
      </c>
      <c r="V9" s="24"/>
      <c r="W9" s="23">
        <v>17</v>
      </c>
      <c r="Y9" s="22">
        <v>5</v>
      </c>
      <c r="Z9" s="24"/>
      <c r="AA9" s="23">
        <v>16</v>
      </c>
    </row>
    <row r="10" s="1" customFormat="1" spans="1:27">
      <c r="A10" s="38" t="s">
        <v>60</v>
      </c>
      <c r="B10" s="39"/>
      <c r="C10" s="39"/>
      <c r="D10" s="39"/>
      <c r="E10" s="40"/>
      <c r="G10" s="21"/>
      <c r="H10" s="21"/>
      <c r="I10" s="22">
        <v>6</v>
      </c>
      <c r="J10" s="21"/>
      <c r="K10" s="91">
        <v>16</v>
      </c>
      <c r="L10" s="21"/>
      <c r="M10" s="22">
        <v>6</v>
      </c>
      <c r="N10" s="24"/>
      <c r="O10" s="23">
        <v>16</v>
      </c>
      <c r="Q10" s="22">
        <v>6</v>
      </c>
      <c r="R10" s="24"/>
      <c r="S10" s="23">
        <v>15</v>
      </c>
      <c r="U10" s="22">
        <v>6</v>
      </c>
      <c r="V10" s="24"/>
      <c r="W10" s="23">
        <v>16</v>
      </c>
      <c r="Y10" s="22">
        <v>6</v>
      </c>
      <c r="Z10" s="24"/>
      <c r="AA10" s="23">
        <v>15</v>
      </c>
    </row>
    <row r="11" s="1" customFormat="1" ht="18.75" spans="1:27">
      <c r="A11" s="41" t="s">
        <v>61</v>
      </c>
      <c r="B11" s="42">
        <f>IF(COUNT(C4:C8)=0,"",MIN(C4:C8))</f>
        <v>14</v>
      </c>
      <c r="C11" s="43"/>
      <c r="D11" s="44" t="s">
        <v>62</v>
      </c>
      <c r="E11" s="45">
        <f>IF(COUNT(F4:F8)=0,"",MAX(F4:F8)-MIN(F4:F8))</f>
        <v>9.18787693854107</v>
      </c>
      <c r="G11" s="21"/>
      <c r="H11" s="21"/>
      <c r="I11" s="22">
        <v>7</v>
      </c>
      <c r="J11" s="21"/>
      <c r="K11" s="91">
        <v>16</v>
      </c>
      <c r="L11" s="21"/>
      <c r="M11" s="22">
        <v>7</v>
      </c>
      <c r="N11" s="24"/>
      <c r="O11" s="23">
        <v>14</v>
      </c>
      <c r="Q11" s="22">
        <v>7</v>
      </c>
      <c r="R11" s="24"/>
      <c r="S11" s="23">
        <v>14</v>
      </c>
      <c r="U11" s="22">
        <v>7</v>
      </c>
      <c r="V11" s="24"/>
      <c r="W11" s="23">
        <v>16</v>
      </c>
      <c r="Y11" s="22">
        <v>7</v>
      </c>
      <c r="Z11" s="24"/>
      <c r="AA11" s="23">
        <v>15</v>
      </c>
    </row>
    <row r="12" s="1" customFormat="1" ht="28.5" spans="1:27">
      <c r="A12" s="41" t="s">
        <v>63</v>
      </c>
      <c r="B12" s="42">
        <f>IF(COUNT(D4:D8)=0,"",MAX(D4:D8))</f>
        <v>20</v>
      </c>
      <c r="C12" s="43"/>
      <c r="D12" s="46" t="s">
        <v>16</v>
      </c>
      <c r="E12" s="47">
        <f>IF(OR(B15="",E11=""),"",B15-E11+20)</f>
        <v>86.8787219803501</v>
      </c>
      <c r="G12" s="21"/>
      <c r="H12" s="21"/>
      <c r="I12" s="22">
        <v>8</v>
      </c>
      <c r="J12" s="21"/>
      <c r="K12" s="91">
        <v>17</v>
      </c>
      <c r="L12" s="21"/>
      <c r="M12" s="22">
        <v>8</v>
      </c>
      <c r="N12" s="24"/>
      <c r="O12" s="23">
        <v>16</v>
      </c>
      <c r="Q12" s="22">
        <v>8</v>
      </c>
      <c r="R12" s="24"/>
      <c r="S12" s="23">
        <v>16</v>
      </c>
      <c r="U12" s="22">
        <v>8</v>
      </c>
      <c r="V12" s="24"/>
      <c r="W12" s="23">
        <v>15</v>
      </c>
      <c r="Y12" s="22">
        <v>8</v>
      </c>
      <c r="Z12" s="24"/>
      <c r="AA12" s="23">
        <v>15</v>
      </c>
    </row>
    <row r="13" s="1" customFormat="1" ht="28.5" spans="1:27">
      <c r="A13" s="41" t="s">
        <v>64</v>
      </c>
      <c r="B13" s="42">
        <f>IF(COUNT(E4:E8)=0,"",AVERAGE(E4:E8))</f>
        <v>16.656</v>
      </c>
      <c r="C13" s="43"/>
      <c r="D13" s="48" t="s">
        <v>65</v>
      </c>
      <c r="E13" s="49" t="str">
        <f>IF(COUNT(F4:F8)=0,"",INDEX(B4:B8,MATCH(MIN(F4:F8),F4:F8,0)))</f>
        <v>26 mm black</v>
      </c>
      <c r="G13" s="21"/>
      <c r="H13" s="21"/>
      <c r="I13" s="22">
        <v>9</v>
      </c>
      <c r="J13" s="21"/>
      <c r="K13" s="91">
        <v>17</v>
      </c>
      <c r="L13" s="21"/>
      <c r="M13" s="22">
        <v>9</v>
      </c>
      <c r="N13" s="24"/>
      <c r="O13" s="23">
        <v>14</v>
      </c>
      <c r="Q13" s="22">
        <v>9</v>
      </c>
      <c r="R13" s="24"/>
      <c r="S13" s="23">
        <v>15</v>
      </c>
      <c r="U13" s="22">
        <v>9</v>
      </c>
      <c r="V13" s="24"/>
      <c r="W13" s="23">
        <v>16</v>
      </c>
      <c r="Y13" s="22">
        <v>9</v>
      </c>
      <c r="Z13" s="24"/>
      <c r="AA13" s="23">
        <v>15</v>
      </c>
    </row>
    <row r="14" s="1" customFormat="1" ht="28.5" spans="1:27">
      <c r="A14" s="50" t="s">
        <v>66</v>
      </c>
      <c r="B14" s="51">
        <f>IF(COUNT(F4:F8)=0,"",AVERAGE(F4:F8))</f>
        <v>23.9334010811088</v>
      </c>
      <c r="C14" s="43"/>
      <c r="D14" s="48" t="s">
        <v>67</v>
      </c>
      <c r="E14" s="49" t="str">
        <f>IF(COUNT(F4:F8)=0,"",INDEX(B4:B8,MATCH(MAX(F4:F8),F4:F8,0)))</f>
        <v>35 mm black</v>
      </c>
      <c r="G14" s="21"/>
      <c r="H14" s="21"/>
      <c r="I14" s="22">
        <v>10</v>
      </c>
      <c r="J14" s="21"/>
      <c r="K14" s="91">
        <v>15</v>
      </c>
      <c r="L14" s="21"/>
      <c r="M14" s="22">
        <v>10</v>
      </c>
      <c r="N14" s="24"/>
      <c r="O14" s="23">
        <v>16</v>
      </c>
      <c r="Q14" s="22">
        <v>10</v>
      </c>
      <c r="R14" s="24"/>
      <c r="S14" s="23">
        <v>15</v>
      </c>
      <c r="U14" s="22">
        <v>10</v>
      </c>
      <c r="V14" s="24"/>
      <c r="W14" s="23">
        <v>15</v>
      </c>
      <c r="Y14" s="52">
        <v>10</v>
      </c>
      <c r="Z14" s="53"/>
      <c r="AA14" s="54">
        <v>15</v>
      </c>
    </row>
    <row r="15" s="1" customFormat="1" ht="19.5" spans="1:27">
      <c r="A15" s="55" t="s">
        <v>68</v>
      </c>
      <c r="B15" s="56">
        <f>IF(B14="","",100-B14)</f>
        <v>76.0665989188912</v>
      </c>
      <c r="C15" s="57"/>
      <c r="D15" s="58"/>
      <c r="E15" s="59"/>
      <c r="G15" s="21"/>
      <c r="H15" s="21"/>
      <c r="I15" s="22">
        <v>11</v>
      </c>
      <c r="J15" s="21"/>
      <c r="K15" s="91">
        <v>16</v>
      </c>
      <c r="L15" s="21"/>
      <c r="M15" s="22">
        <v>11</v>
      </c>
      <c r="N15" s="24"/>
      <c r="O15" s="23">
        <v>15</v>
      </c>
      <c r="Q15" s="22">
        <v>11</v>
      </c>
      <c r="R15" s="24"/>
      <c r="S15" s="23">
        <v>14</v>
      </c>
      <c r="U15" s="22">
        <v>11</v>
      </c>
      <c r="V15" s="24"/>
      <c r="W15" s="23">
        <v>15</v>
      </c>
      <c r="AA15" s="60">
        <f>IF(COUNT(AA5:AA14)=0,"",AVERAGE(AA5:AA14))</f>
        <v>15.3</v>
      </c>
    </row>
    <row r="16" s="1" customFormat="1" spans="1:27">
      <c r="G16" s="21"/>
      <c r="H16" s="21"/>
      <c r="I16" s="22">
        <v>12</v>
      </c>
      <c r="J16" s="21"/>
      <c r="K16" s="91">
        <v>16</v>
      </c>
      <c r="L16" s="21"/>
      <c r="M16" s="22">
        <v>12</v>
      </c>
      <c r="N16" s="24"/>
      <c r="O16" s="23">
        <v>16</v>
      </c>
      <c r="Q16" s="22">
        <v>12</v>
      </c>
      <c r="R16" s="24"/>
      <c r="S16" s="23">
        <v>16</v>
      </c>
      <c r="U16" s="22">
        <v>12</v>
      </c>
      <c r="V16" s="24"/>
      <c r="W16" s="23">
        <v>17</v>
      </c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/>
      <c r="K17" s="91">
        <v>17</v>
      </c>
      <c r="L17" s="21"/>
      <c r="M17" s="22">
        <v>13</v>
      </c>
      <c r="N17" s="24"/>
      <c r="O17" s="23">
        <v>15</v>
      </c>
      <c r="Q17" s="22">
        <v>13</v>
      </c>
      <c r="R17" s="24"/>
      <c r="S17" s="23">
        <v>15</v>
      </c>
      <c r="U17" s="22">
        <v>13</v>
      </c>
      <c r="V17" s="24"/>
      <c r="W17" s="23">
        <v>16</v>
      </c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/>
      <c r="K18" s="91">
        <v>17</v>
      </c>
      <c r="L18" s="21"/>
      <c r="M18" s="22">
        <v>14</v>
      </c>
      <c r="N18" s="24"/>
      <c r="O18" s="23">
        <v>17</v>
      </c>
      <c r="Q18" s="22">
        <v>14</v>
      </c>
      <c r="R18" s="24"/>
      <c r="S18" s="23">
        <v>14</v>
      </c>
      <c r="U18" s="22">
        <v>14</v>
      </c>
      <c r="V18" s="24"/>
      <c r="W18" s="23">
        <v>15</v>
      </c>
      <c r="Y18" s="22">
        <v>1</v>
      </c>
      <c r="Z18" s="24"/>
      <c r="AA18" s="23">
        <v>15</v>
      </c>
    </row>
    <row r="19" s="1" customFormat="1" spans="1:27">
      <c r="A19" s="66" t="s">
        <v>50</v>
      </c>
      <c r="B19" s="67">
        <f>K25</f>
        <v>15.9</v>
      </c>
      <c r="C19" s="67">
        <f>O25</f>
        <v>15.1</v>
      </c>
      <c r="D19" s="67">
        <f>S25</f>
        <v>14.9</v>
      </c>
      <c r="E19" s="67">
        <f>W25</f>
        <v>15.7</v>
      </c>
      <c r="F19" s="68">
        <f>AA28</f>
        <v>15.1</v>
      </c>
      <c r="G19" s="69">
        <f>AA15</f>
        <v>15.3</v>
      </c>
      <c r="H19" s="21"/>
      <c r="I19" s="22">
        <v>15</v>
      </c>
      <c r="J19" s="21"/>
      <c r="K19" s="91">
        <v>17</v>
      </c>
      <c r="L19" s="21"/>
      <c r="M19" s="22">
        <v>15</v>
      </c>
      <c r="N19" s="24"/>
      <c r="O19" s="23">
        <v>16</v>
      </c>
      <c r="Q19" s="22">
        <v>15</v>
      </c>
      <c r="R19" s="24"/>
      <c r="S19" s="23">
        <v>15</v>
      </c>
      <c r="U19" s="22">
        <v>15</v>
      </c>
      <c r="V19" s="24"/>
      <c r="W19" s="23">
        <v>15</v>
      </c>
      <c r="Y19" s="22">
        <v>2</v>
      </c>
      <c r="Z19" s="24"/>
      <c r="AA19" s="23">
        <v>14</v>
      </c>
    </row>
    <row r="20" s="1" customFormat="1" spans="1:27">
      <c r="A20" s="66" t="s">
        <v>54</v>
      </c>
      <c r="B20" s="67">
        <f>K53</f>
        <v>17.65</v>
      </c>
      <c r="C20" s="67">
        <f>O53</f>
        <v>16.6</v>
      </c>
      <c r="D20" s="67">
        <f>S53</f>
        <v>16.8</v>
      </c>
      <c r="E20" s="67">
        <f>W53</f>
        <v>16.6</v>
      </c>
      <c r="F20" s="68">
        <f>AA56</f>
        <v>16.1</v>
      </c>
      <c r="G20" s="69">
        <f>AA43</f>
        <v>16.2</v>
      </c>
      <c r="H20" s="21"/>
      <c r="I20" s="22">
        <v>16</v>
      </c>
      <c r="J20" s="21"/>
      <c r="K20" s="91">
        <v>15</v>
      </c>
      <c r="L20" s="21"/>
      <c r="M20" s="22">
        <v>16</v>
      </c>
      <c r="N20" s="24"/>
      <c r="O20" s="23">
        <v>15</v>
      </c>
      <c r="Q20" s="22">
        <v>16</v>
      </c>
      <c r="R20" s="24"/>
      <c r="S20" s="23">
        <v>15</v>
      </c>
      <c r="U20" s="22">
        <v>16</v>
      </c>
      <c r="V20" s="24"/>
      <c r="W20" s="23">
        <v>16</v>
      </c>
      <c r="Y20" s="22">
        <v>3</v>
      </c>
      <c r="Z20" s="24"/>
      <c r="AA20" s="23">
        <v>15</v>
      </c>
    </row>
    <row r="21" s="1" customFormat="1" spans="1:27">
      <c r="A21" s="66" t="s">
        <v>55</v>
      </c>
      <c r="B21" s="67">
        <f>K81</f>
        <v>18.35</v>
      </c>
      <c r="C21" s="67">
        <f>O81</f>
        <v>17.25</v>
      </c>
      <c r="D21" s="67">
        <f>S81</f>
        <v>17.2</v>
      </c>
      <c r="E21" s="67">
        <f>W81</f>
        <v>17.95</v>
      </c>
      <c r="F21" s="68">
        <f>AA84</f>
        <v>16.5</v>
      </c>
      <c r="G21" s="69">
        <f>AA71</f>
        <v>16.1</v>
      </c>
      <c r="H21" s="21"/>
      <c r="I21" s="22">
        <v>17</v>
      </c>
      <c r="J21" s="21"/>
      <c r="K21" s="91">
        <v>16</v>
      </c>
      <c r="L21" s="21"/>
      <c r="M21" s="22">
        <v>17</v>
      </c>
      <c r="N21" s="24"/>
      <c r="O21" s="23">
        <v>15</v>
      </c>
      <c r="Q21" s="22">
        <v>17</v>
      </c>
      <c r="R21" s="24"/>
      <c r="S21" s="23">
        <v>15</v>
      </c>
      <c r="U21" s="22">
        <v>17</v>
      </c>
      <c r="V21" s="24"/>
      <c r="W21" s="23">
        <v>16</v>
      </c>
      <c r="Y21" s="22">
        <v>4</v>
      </c>
      <c r="Z21" s="24"/>
      <c r="AA21" s="23">
        <v>14</v>
      </c>
    </row>
    <row r="22" s="1" customFormat="1" spans="1:27">
      <c r="A22" s="66" t="s">
        <v>57</v>
      </c>
      <c r="B22" s="67">
        <f>K109</f>
        <v>18.6</v>
      </c>
      <c r="C22" s="67">
        <f>O109</f>
        <v>17.75</v>
      </c>
      <c r="D22" s="67">
        <f>S109</f>
        <v>17.4</v>
      </c>
      <c r="E22" s="67">
        <f>W109</f>
        <v>18.1</v>
      </c>
      <c r="F22" s="68">
        <f>AA112</f>
        <v>17.8</v>
      </c>
      <c r="G22" s="69">
        <f>AA99</f>
        <v>16.5</v>
      </c>
      <c r="H22" s="21"/>
      <c r="I22" s="22">
        <v>18</v>
      </c>
      <c r="J22" s="21"/>
      <c r="K22" s="91">
        <v>16</v>
      </c>
      <c r="L22" s="21"/>
      <c r="M22" s="22">
        <v>18</v>
      </c>
      <c r="N22" s="24"/>
      <c r="O22" s="23">
        <v>14</v>
      </c>
      <c r="Q22" s="22">
        <v>18</v>
      </c>
      <c r="R22" s="24"/>
      <c r="S22" s="23">
        <v>14</v>
      </c>
      <c r="U22" s="22">
        <v>18</v>
      </c>
      <c r="V22" s="24"/>
      <c r="W22" s="23">
        <v>15</v>
      </c>
      <c r="Y22" s="22">
        <v>5</v>
      </c>
      <c r="Z22" s="24"/>
      <c r="AA22" s="23">
        <v>16</v>
      </c>
    </row>
    <row r="23" s="1" customFormat="1" ht="15.75" spans="1:27">
      <c r="A23" s="70" t="s">
        <v>58</v>
      </c>
      <c r="B23" s="71">
        <f>K137</f>
        <v>16.7</v>
      </c>
      <c r="C23" s="71">
        <f>O137</f>
        <v>16.05</v>
      </c>
      <c r="D23" s="71">
        <f>S137</f>
        <v>15.55</v>
      </c>
      <c r="E23" s="71">
        <f>W137</f>
        <v>16.3</v>
      </c>
      <c r="F23" s="72">
        <f>AA140</f>
        <v>15.3</v>
      </c>
      <c r="G23" s="73">
        <f>AA127</f>
        <v>15</v>
      </c>
      <c r="H23" s="21"/>
      <c r="I23" s="22">
        <v>19</v>
      </c>
      <c r="J23" s="21"/>
      <c r="K23" s="91">
        <v>16</v>
      </c>
      <c r="L23" s="21"/>
      <c r="M23" s="22">
        <v>19</v>
      </c>
      <c r="N23" s="24"/>
      <c r="O23" s="23">
        <v>15</v>
      </c>
      <c r="Q23" s="22">
        <v>19</v>
      </c>
      <c r="R23" s="24"/>
      <c r="S23" s="23">
        <v>15</v>
      </c>
      <c r="U23" s="22">
        <v>19</v>
      </c>
      <c r="V23" s="24"/>
      <c r="W23" s="23">
        <v>15</v>
      </c>
      <c r="Y23" s="22">
        <v>6</v>
      </c>
      <c r="Z23" s="24"/>
      <c r="AA23" s="23">
        <v>15</v>
      </c>
    </row>
    <row r="24" s="1" customFormat="1" spans="1:27">
      <c r="G24" s="21"/>
      <c r="H24" s="21"/>
      <c r="I24" s="52">
        <v>20</v>
      </c>
      <c r="J24" s="74"/>
      <c r="K24" s="94">
        <v>17</v>
      </c>
      <c r="L24"/>
      <c r="M24" s="52">
        <v>20</v>
      </c>
      <c r="N24" s="53"/>
      <c r="O24" s="54">
        <v>14</v>
      </c>
      <c r="Q24" s="52">
        <v>20</v>
      </c>
      <c r="R24" s="53"/>
      <c r="S24" s="54">
        <v>15</v>
      </c>
      <c r="U24" s="52">
        <v>20</v>
      </c>
      <c r="V24" s="53"/>
      <c r="W24" s="54">
        <v>15</v>
      </c>
      <c r="Y24" s="22">
        <v>7</v>
      </c>
      <c r="Z24" s="24"/>
      <c r="AA24" s="23">
        <v>15</v>
      </c>
    </row>
    <row r="25" s="1" customFormat="1" spans="1:27">
      <c r="K25" s="80">
        <f>IF(COUNT(K5:K24)=0,"",AVERAGE(K5:K24))</f>
        <v>15.9</v>
      </c>
      <c r="L25" s="80"/>
      <c r="M25" s="80"/>
      <c r="N25" s="80"/>
      <c r="O25" s="80">
        <f>IF(COUNT(O5:O24)=0,"",AVERAGE(O5:O24))</f>
        <v>15.1</v>
      </c>
      <c r="P25" s="80"/>
      <c r="Q25" s="80"/>
      <c r="R25" s="80"/>
      <c r="S25" s="80">
        <f>IF(COUNT(S5:S24)=0,"",AVERAGE(S5:S24))</f>
        <v>14.9</v>
      </c>
      <c r="T25" s="80"/>
      <c r="U25" s="80"/>
      <c r="V25" s="80"/>
      <c r="W25" s="80">
        <f>IF(COUNT(W5:W24)=0,"",AVERAGE(W5:W24))</f>
        <v>15.7</v>
      </c>
      <c r="Y25" s="22">
        <v>8</v>
      </c>
      <c r="Z25" s="24"/>
      <c r="AA25" s="23">
        <v>16</v>
      </c>
    </row>
    <row r="26" s="1" customFormat="1" spans="1:27">
      <c r="Y26" s="22">
        <v>9</v>
      </c>
      <c r="Z26" s="24"/>
      <c r="AA26" s="23">
        <v>15</v>
      </c>
    </row>
    <row r="27" s="1" customFormat="1" spans="1:27">
      <c r="J27" s="83">
        <f>(K25+O25+S25+W25+AA15+AA28)/6</f>
        <v>15.3333333333333</v>
      </c>
      <c r="Y27" s="52">
        <v>10</v>
      </c>
      <c r="Z27" s="53"/>
      <c r="AA27" s="54">
        <v>16</v>
      </c>
    </row>
    <row r="28" s="1" customFormat="1" spans="1:27">
      <c r="AA28" s="60">
        <f>IF(COUNT(AA18:AA27)=0,"",AVERAGE(AA18:AA27))</f>
        <v>15.1</v>
      </c>
    </row>
    <row r="30" s="1" customFormat="1" spans="1:27">
      <c r="G30" s="7"/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/>
      <c r="I33" s="22">
        <v>1</v>
      </c>
      <c r="J33" s="21"/>
      <c r="K33" s="91">
        <v>16</v>
      </c>
      <c r="L33" s="21"/>
      <c r="M33" s="22">
        <v>1</v>
      </c>
      <c r="N33" s="24"/>
      <c r="O33" s="23">
        <v>17</v>
      </c>
      <c r="Q33" s="22">
        <v>1</v>
      </c>
      <c r="R33" s="24"/>
      <c r="S33" s="23">
        <v>16</v>
      </c>
      <c r="U33" s="22">
        <v>1</v>
      </c>
      <c r="V33" s="24"/>
      <c r="W33" s="23">
        <v>17</v>
      </c>
      <c r="Y33" s="22">
        <v>1</v>
      </c>
      <c r="Z33" s="24"/>
      <c r="AA33" s="23">
        <v>16</v>
      </c>
    </row>
    <row r="34" s="1" customFormat="1" spans="7:27">
      <c r="G34" s="21"/>
      <c r="H34" s="21"/>
      <c r="I34" s="22">
        <v>2</v>
      </c>
      <c r="J34" s="21"/>
      <c r="K34" s="91">
        <v>18</v>
      </c>
      <c r="L34" s="21"/>
      <c r="M34" s="22">
        <v>2</v>
      </c>
      <c r="N34" s="24"/>
      <c r="O34" s="23">
        <v>17</v>
      </c>
      <c r="Q34" s="22">
        <v>2</v>
      </c>
      <c r="R34" s="24"/>
      <c r="S34" s="23">
        <v>18</v>
      </c>
      <c r="U34" s="22">
        <v>2</v>
      </c>
      <c r="V34" s="24"/>
      <c r="W34" s="23">
        <v>16</v>
      </c>
      <c r="Y34" s="22">
        <v>2</v>
      </c>
      <c r="Z34" s="24"/>
      <c r="AA34" s="23">
        <v>16</v>
      </c>
    </row>
    <row r="35" s="1" customFormat="1" spans="7:27">
      <c r="G35" s="21"/>
      <c r="H35" s="21"/>
      <c r="I35" s="22">
        <v>3</v>
      </c>
      <c r="J35" s="21"/>
      <c r="K35" s="91">
        <v>19</v>
      </c>
      <c r="L35" s="21"/>
      <c r="M35" s="22">
        <v>3</v>
      </c>
      <c r="N35" s="24"/>
      <c r="O35" s="23">
        <v>17</v>
      </c>
      <c r="Q35" s="22">
        <v>3</v>
      </c>
      <c r="R35" s="24"/>
      <c r="S35" s="23">
        <v>16</v>
      </c>
      <c r="U35" s="22">
        <v>3</v>
      </c>
      <c r="V35" s="24"/>
      <c r="W35" s="23">
        <v>15</v>
      </c>
      <c r="Y35" s="22">
        <v>3</v>
      </c>
      <c r="Z35" s="24"/>
      <c r="AA35" s="23">
        <v>17</v>
      </c>
    </row>
    <row r="36" s="1" customFormat="1" spans="7:27">
      <c r="G36" s="21"/>
      <c r="H36" s="21"/>
      <c r="I36" s="22">
        <v>4</v>
      </c>
      <c r="J36" s="21"/>
      <c r="K36" s="91">
        <v>16</v>
      </c>
      <c r="L36" s="21"/>
      <c r="M36" s="22">
        <v>4</v>
      </c>
      <c r="N36" s="24"/>
      <c r="O36" s="23">
        <v>16</v>
      </c>
      <c r="Q36" s="22">
        <v>4</v>
      </c>
      <c r="R36" s="24"/>
      <c r="S36" s="23">
        <v>17</v>
      </c>
      <c r="U36" s="22">
        <v>4</v>
      </c>
      <c r="V36" s="24"/>
      <c r="W36" s="23">
        <v>17</v>
      </c>
      <c r="Y36" s="22">
        <v>4</v>
      </c>
      <c r="Z36" s="24"/>
      <c r="AA36" s="23">
        <v>16</v>
      </c>
    </row>
    <row r="37" s="1" customFormat="1" spans="7:27">
      <c r="G37" s="21"/>
      <c r="H37" s="21"/>
      <c r="I37" s="22">
        <v>5</v>
      </c>
      <c r="J37" s="21"/>
      <c r="K37" s="91">
        <v>18</v>
      </c>
      <c r="L37" s="21"/>
      <c r="M37" s="22">
        <v>5</v>
      </c>
      <c r="N37" s="24"/>
      <c r="O37" s="23">
        <v>17</v>
      </c>
      <c r="Q37" s="22">
        <v>5</v>
      </c>
      <c r="R37" s="24"/>
      <c r="S37" s="23">
        <v>17</v>
      </c>
      <c r="U37" s="22">
        <v>5</v>
      </c>
      <c r="V37" s="24"/>
      <c r="W37" s="23">
        <v>17</v>
      </c>
      <c r="Y37" s="22">
        <v>5</v>
      </c>
      <c r="Z37" s="24"/>
      <c r="AA37" s="23">
        <v>17</v>
      </c>
    </row>
    <row r="38" s="1" customFormat="1" spans="7:27">
      <c r="G38" s="21"/>
      <c r="H38" s="21"/>
      <c r="I38" s="22">
        <v>6</v>
      </c>
      <c r="J38" s="21"/>
      <c r="K38" s="91">
        <v>19</v>
      </c>
      <c r="L38" s="21"/>
      <c r="M38" s="22">
        <v>6</v>
      </c>
      <c r="N38" s="24"/>
      <c r="O38" s="23">
        <v>16</v>
      </c>
      <c r="Q38" s="22">
        <v>6</v>
      </c>
      <c r="R38" s="24"/>
      <c r="S38" s="23">
        <v>17</v>
      </c>
      <c r="U38" s="22">
        <v>6</v>
      </c>
      <c r="V38" s="24"/>
      <c r="W38" s="23">
        <v>16</v>
      </c>
      <c r="Y38" s="22">
        <v>6</v>
      </c>
      <c r="Z38" s="24"/>
      <c r="AA38" s="23">
        <v>15</v>
      </c>
    </row>
    <row r="39" s="1" customFormat="1" spans="7:27">
      <c r="G39" s="21"/>
      <c r="H39" s="21"/>
      <c r="I39" s="22">
        <v>7</v>
      </c>
      <c r="J39" s="21"/>
      <c r="K39" s="91">
        <v>17</v>
      </c>
      <c r="L39" s="21"/>
      <c r="M39" s="22">
        <v>7</v>
      </c>
      <c r="N39" s="24"/>
      <c r="O39" s="23">
        <v>16</v>
      </c>
      <c r="Q39" s="22">
        <v>7</v>
      </c>
      <c r="R39" s="24"/>
      <c r="S39" s="23">
        <v>17</v>
      </c>
      <c r="U39" s="22">
        <v>7</v>
      </c>
      <c r="V39" s="24"/>
      <c r="W39" s="23">
        <v>17</v>
      </c>
      <c r="Y39" s="22">
        <v>7</v>
      </c>
      <c r="Z39" s="24"/>
      <c r="AA39" s="23">
        <v>16</v>
      </c>
    </row>
    <row r="40" s="1" customFormat="1" spans="7:27">
      <c r="G40" s="21"/>
      <c r="H40" s="21"/>
      <c r="I40" s="22">
        <v>8</v>
      </c>
      <c r="J40" s="21"/>
      <c r="K40" s="91">
        <v>17</v>
      </c>
      <c r="L40" s="21"/>
      <c r="M40" s="22">
        <v>8</v>
      </c>
      <c r="N40" s="24"/>
      <c r="O40" s="23">
        <v>16</v>
      </c>
      <c r="Q40" s="22">
        <v>8</v>
      </c>
      <c r="R40" s="24"/>
      <c r="S40" s="23">
        <v>16</v>
      </c>
      <c r="U40" s="22">
        <v>8</v>
      </c>
      <c r="V40" s="24"/>
      <c r="W40" s="23">
        <v>17</v>
      </c>
      <c r="Y40" s="22">
        <v>8</v>
      </c>
      <c r="Z40" s="24"/>
      <c r="AA40" s="23">
        <v>16</v>
      </c>
    </row>
    <row r="41" s="1" customFormat="1" spans="7:27">
      <c r="G41" s="21"/>
      <c r="H41" s="21"/>
      <c r="I41" s="22">
        <v>9</v>
      </c>
      <c r="J41" s="21"/>
      <c r="K41" s="91">
        <v>18</v>
      </c>
      <c r="L41" s="21"/>
      <c r="M41" s="22">
        <v>9</v>
      </c>
      <c r="N41" s="24"/>
      <c r="O41" s="23">
        <v>17</v>
      </c>
      <c r="Q41" s="22">
        <v>9</v>
      </c>
      <c r="R41" s="24"/>
      <c r="S41" s="23">
        <v>17</v>
      </c>
      <c r="U41" s="22">
        <v>9</v>
      </c>
      <c r="V41" s="24"/>
      <c r="W41" s="23">
        <v>16</v>
      </c>
      <c r="Y41" s="22">
        <v>9</v>
      </c>
      <c r="Z41" s="24"/>
      <c r="AA41" s="23">
        <v>16</v>
      </c>
    </row>
    <row r="42" s="1" customFormat="1" spans="7:27">
      <c r="G42" s="21"/>
      <c r="H42" s="21"/>
      <c r="I42" s="22">
        <v>10</v>
      </c>
      <c r="J42" s="21"/>
      <c r="K42" s="91">
        <v>18</v>
      </c>
      <c r="L42" s="21"/>
      <c r="M42" s="22">
        <v>10</v>
      </c>
      <c r="N42" s="24"/>
      <c r="O42" s="23">
        <v>17</v>
      </c>
      <c r="Q42" s="22">
        <v>10</v>
      </c>
      <c r="R42" s="24"/>
      <c r="S42" s="23">
        <v>18</v>
      </c>
      <c r="U42" s="22">
        <v>10</v>
      </c>
      <c r="V42" s="24"/>
      <c r="W42" s="23">
        <v>16</v>
      </c>
      <c r="Y42" s="52">
        <v>10</v>
      </c>
      <c r="Z42" s="53"/>
      <c r="AA42" s="54">
        <v>17</v>
      </c>
    </row>
    <row r="43" s="1" customFormat="1" spans="7:27">
      <c r="G43" s="21"/>
      <c r="H43" s="21"/>
      <c r="I43" s="22">
        <v>11</v>
      </c>
      <c r="J43" s="21"/>
      <c r="K43" s="91">
        <v>18</v>
      </c>
      <c r="L43" s="21"/>
      <c r="M43" s="22">
        <v>11</v>
      </c>
      <c r="N43" s="24"/>
      <c r="O43" s="23">
        <v>16</v>
      </c>
      <c r="Q43" s="22">
        <v>11</v>
      </c>
      <c r="R43" s="24"/>
      <c r="S43" s="23">
        <v>17</v>
      </c>
      <c r="U43" s="22">
        <v>11</v>
      </c>
      <c r="V43" s="24"/>
      <c r="W43" s="23">
        <v>15</v>
      </c>
      <c r="AA43">
        <f>IF(COUNT(AA33:AA42)=0,"",AVERAGE(AA33:AA42))</f>
        <v>16.2</v>
      </c>
    </row>
    <row r="44" s="1" customFormat="1" spans="7:27">
      <c r="G44" s="21"/>
      <c r="H44" s="21"/>
      <c r="I44" s="22">
        <v>12</v>
      </c>
      <c r="J44" s="21"/>
      <c r="K44" s="91">
        <v>18</v>
      </c>
      <c r="L44" s="21"/>
      <c r="M44" s="22">
        <v>12</v>
      </c>
      <c r="N44" s="24"/>
      <c r="O44" s="23">
        <v>16</v>
      </c>
      <c r="Q44" s="22">
        <v>12</v>
      </c>
      <c r="R44" s="24"/>
      <c r="S44" s="23">
        <v>16</v>
      </c>
      <c r="U44" s="22">
        <v>12</v>
      </c>
      <c r="V44" s="24"/>
      <c r="W44" s="23">
        <v>16</v>
      </c>
      <c r="Y44" s="88" t="s">
        <v>69</v>
      </c>
      <c r="Z44" s="92"/>
      <c r="AA44" s="93"/>
    </row>
    <row r="45" s="1" customFormat="1" ht="28.5" spans="7:27">
      <c r="G45" s="21"/>
      <c r="H45" s="21"/>
      <c r="I45" s="22">
        <v>13</v>
      </c>
      <c r="J45" s="21"/>
      <c r="K45" s="91">
        <v>16</v>
      </c>
      <c r="L45" s="21"/>
      <c r="M45" s="22">
        <v>13</v>
      </c>
      <c r="N45" s="24"/>
      <c r="O45" s="23">
        <v>16</v>
      </c>
      <c r="Q45" s="22">
        <v>13</v>
      </c>
      <c r="R45" s="24"/>
      <c r="S45" s="23">
        <v>18</v>
      </c>
      <c r="U45" s="22">
        <v>13</v>
      </c>
      <c r="V45" s="24"/>
      <c r="W45" s="23">
        <v>16</v>
      </c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/>
      <c r="K46" s="91">
        <v>17</v>
      </c>
      <c r="L46" s="21"/>
      <c r="M46" s="22">
        <v>14</v>
      </c>
      <c r="N46" s="24"/>
      <c r="O46" s="23">
        <v>17</v>
      </c>
      <c r="Q46" s="22">
        <v>14</v>
      </c>
      <c r="R46" s="24"/>
      <c r="S46" s="23">
        <v>16</v>
      </c>
      <c r="U46" s="22">
        <v>14</v>
      </c>
      <c r="V46" s="24"/>
      <c r="W46" s="23">
        <v>17</v>
      </c>
      <c r="Y46" s="22">
        <v>1</v>
      </c>
      <c r="Z46" s="24"/>
      <c r="AA46" s="23">
        <v>15</v>
      </c>
    </row>
    <row r="47" s="1" customFormat="1" spans="7:27">
      <c r="G47" s="21"/>
      <c r="H47" s="21"/>
      <c r="I47" s="22">
        <v>15</v>
      </c>
      <c r="J47" s="21"/>
      <c r="K47" s="91">
        <v>18</v>
      </c>
      <c r="L47" s="21"/>
      <c r="M47" s="22">
        <v>15</v>
      </c>
      <c r="N47" s="24"/>
      <c r="O47" s="23">
        <v>18</v>
      </c>
      <c r="Q47" s="22">
        <v>15</v>
      </c>
      <c r="R47" s="24"/>
      <c r="S47" s="23">
        <v>16</v>
      </c>
      <c r="U47" s="22">
        <v>15</v>
      </c>
      <c r="V47" s="24"/>
      <c r="W47" s="23">
        <v>18</v>
      </c>
      <c r="Y47" s="22">
        <v>2</v>
      </c>
      <c r="Z47" s="24"/>
      <c r="AA47" s="23">
        <v>17</v>
      </c>
    </row>
    <row r="48" s="1" customFormat="1" spans="7:27">
      <c r="G48" s="21"/>
      <c r="H48" s="21"/>
      <c r="I48" s="22">
        <v>16</v>
      </c>
      <c r="J48" s="21"/>
      <c r="K48" s="91">
        <v>19</v>
      </c>
      <c r="L48" s="21"/>
      <c r="M48" s="22">
        <v>16</v>
      </c>
      <c r="N48" s="24"/>
      <c r="O48" s="23">
        <v>17</v>
      </c>
      <c r="Q48" s="22">
        <v>16</v>
      </c>
      <c r="R48" s="24"/>
      <c r="S48" s="23">
        <v>16</v>
      </c>
      <c r="U48" s="22">
        <v>16</v>
      </c>
      <c r="V48" s="24"/>
      <c r="W48" s="23">
        <v>17</v>
      </c>
      <c r="Y48" s="22">
        <v>3</v>
      </c>
      <c r="Z48" s="24"/>
      <c r="AA48" s="23">
        <v>16</v>
      </c>
    </row>
    <row r="49" s="1" customFormat="1" spans="7:27">
      <c r="G49" s="21"/>
      <c r="H49" s="21"/>
      <c r="I49" s="22">
        <v>17</v>
      </c>
      <c r="J49" s="21"/>
      <c r="K49" s="91">
        <v>19</v>
      </c>
      <c r="L49" s="21"/>
      <c r="M49" s="22">
        <v>17</v>
      </c>
      <c r="N49" s="24"/>
      <c r="O49" s="23">
        <v>17</v>
      </c>
      <c r="Q49" s="22">
        <v>17</v>
      </c>
      <c r="R49" s="24"/>
      <c r="S49" s="23">
        <v>17</v>
      </c>
      <c r="U49" s="22">
        <v>17</v>
      </c>
      <c r="V49" s="24"/>
      <c r="W49" s="23">
        <v>18</v>
      </c>
      <c r="Y49" s="22">
        <v>4</v>
      </c>
      <c r="Z49" s="24"/>
      <c r="AA49" s="23">
        <v>17</v>
      </c>
    </row>
    <row r="50" s="1" customFormat="1" spans="7:27">
      <c r="G50" s="21"/>
      <c r="H50" s="21"/>
      <c r="I50" s="22">
        <v>18</v>
      </c>
      <c r="J50" s="21"/>
      <c r="K50" s="91">
        <v>17</v>
      </c>
      <c r="L50" s="21"/>
      <c r="M50" s="22">
        <v>18</v>
      </c>
      <c r="N50" s="24"/>
      <c r="O50" s="23">
        <v>17</v>
      </c>
      <c r="Q50" s="22">
        <v>18</v>
      </c>
      <c r="R50" s="24"/>
      <c r="S50" s="23">
        <v>18</v>
      </c>
      <c r="U50" s="22">
        <v>18</v>
      </c>
      <c r="V50" s="24"/>
      <c r="W50" s="23">
        <v>16</v>
      </c>
      <c r="Y50" s="22">
        <v>5</v>
      </c>
      <c r="Z50" s="24"/>
      <c r="AA50" s="23">
        <v>16</v>
      </c>
    </row>
    <row r="51" s="1" customFormat="1" spans="7:27">
      <c r="G51" s="21"/>
      <c r="H51" s="21"/>
      <c r="I51" s="22">
        <v>19</v>
      </c>
      <c r="J51" s="21"/>
      <c r="K51" s="91">
        <v>17</v>
      </c>
      <c r="L51" s="21"/>
      <c r="M51" s="22">
        <v>19</v>
      </c>
      <c r="N51" s="24"/>
      <c r="O51" s="23">
        <v>16</v>
      </c>
      <c r="Q51" s="22">
        <v>19</v>
      </c>
      <c r="R51" s="24"/>
      <c r="S51" s="23">
        <v>17</v>
      </c>
      <c r="U51" s="22">
        <v>19</v>
      </c>
      <c r="V51" s="24"/>
      <c r="W51" s="23">
        <v>17</v>
      </c>
      <c r="Y51" s="22">
        <v>6</v>
      </c>
      <c r="Z51" s="24"/>
      <c r="AA51" s="23">
        <v>15</v>
      </c>
    </row>
    <row r="52" s="1" customFormat="1" spans="7:27">
      <c r="G52" s="21"/>
      <c r="H52" s="21"/>
      <c r="I52" s="52">
        <v>20</v>
      </c>
      <c r="J52" s="74"/>
      <c r="K52" s="94">
        <v>18</v>
      </c>
      <c r="L52"/>
      <c r="M52" s="52">
        <v>20</v>
      </c>
      <c r="N52" s="53"/>
      <c r="O52" s="54">
        <v>16</v>
      </c>
      <c r="Q52" s="52">
        <v>20</v>
      </c>
      <c r="R52" s="53"/>
      <c r="S52" s="54">
        <v>16</v>
      </c>
      <c r="U52" s="52">
        <v>20</v>
      </c>
      <c r="V52" s="53"/>
      <c r="W52" s="54">
        <v>18</v>
      </c>
      <c r="Y52" s="22">
        <v>7</v>
      </c>
      <c r="Z52" s="24"/>
      <c r="AA52" s="23">
        <v>16</v>
      </c>
    </row>
    <row r="53" s="1" customFormat="1" spans="7:27">
      <c r="K53" s="95">
        <f>IF(COUNT(K33:K52)=0,"",AVERAGE(K33:K52))</f>
        <v>17.65</v>
      </c>
      <c r="L53" s="95"/>
      <c r="M53" s="95"/>
      <c r="N53" s="95"/>
      <c r="O53" s="95">
        <f>IF(COUNT(O33:O52)=0,"",AVERAGE(O33:O52))</f>
        <v>16.6</v>
      </c>
      <c r="P53" s="95"/>
      <c r="Q53" s="95"/>
      <c r="R53" s="95"/>
      <c r="S53" s="95">
        <f>IF(COUNT(S33:S52)=0,"",AVERAGE(S33:S52))</f>
        <v>16.8</v>
      </c>
      <c r="T53" s="95"/>
      <c r="U53" s="95"/>
      <c r="V53" s="95"/>
      <c r="W53" s="95">
        <f>IF(COUNT(W33:W52)=0,"",AVERAGE(W33:W52))</f>
        <v>16.6</v>
      </c>
      <c r="Y53" s="22">
        <v>8</v>
      </c>
      <c r="Z53" s="24"/>
      <c r="AA53" s="23">
        <v>16</v>
      </c>
    </row>
    <row r="54" s="1" customFormat="1" spans="7:27">
      <c r="Y54" s="22">
        <v>9</v>
      </c>
      <c r="Z54" s="24"/>
      <c r="AA54" s="23">
        <v>16</v>
      </c>
    </row>
    <row r="55" s="1" customFormat="1" spans="7:27">
      <c r="Y55" s="52">
        <v>10</v>
      </c>
      <c r="Z55" s="53"/>
      <c r="AA55" s="54">
        <v>17</v>
      </c>
    </row>
    <row r="56" s="1" customFormat="1" spans="7:27">
      <c r="AA56">
        <f>IF(COUNT(AA46:AA55)=0,"",AVERAGE(AA46:AA55))</f>
        <v>16.1</v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/>
      <c r="K61" s="91">
        <v>17</v>
      </c>
      <c r="L61" s="21"/>
      <c r="M61" s="22">
        <v>1</v>
      </c>
      <c r="N61" s="24"/>
      <c r="O61" s="23">
        <v>15</v>
      </c>
      <c r="Q61" s="22">
        <v>1</v>
      </c>
      <c r="R61" s="24"/>
      <c r="S61" s="23">
        <v>15</v>
      </c>
      <c r="U61" s="22">
        <v>1</v>
      </c>
      <c r="V61" s="24"/>
      <c r="W61" s="23">
        <v>17</v>
      </c>
      <c r="Y61" s="22">
        <v>1</v>
      </c>
      <c r="Z61" s="24"/>
      <c r="AA61" s="23">
        <v>15</v>
      </c>
    </row>
    <row r="62" s="1" customFormat="1" spans="7:27">
      <c r="G62" s="21"/>
      <c r="H62" s="21"/>
      <c r="I62" s="22">
        <v>2</v>
      </c>
      <c r="J62" s="21"/>
      <c r="K62" s="91">
        <v>18</v>
      </c>
      <c r="L62" s="21"/>
      <c r="M62" s="22">
        <v>2</v>
      </c>
      <c r="N62" s="24"/>
      <c r="O62" s="23">
        <v>16</v>
      </c>
      <c r="Q62" s="22">
        <v>2</v>
      </c>
      <c r="R62" s="24"/>
      <c r="S62" s="23">
        <v>16</v>
      </c>
      <c r="U62" s="22">
        <v>2</v>
      </c>
      <c r="V62" s="24"/>
      <c r="W62" s="23">
        <v>18</v>
      </c>
      <c r="Y62" s="22">
        <v>2</v>
      </c>
      <c r="Z62" s="24"/>
      <c r="AA62" s="23">
        <v>16</v>
      </c>
    </row>
    <row r="63" s="1" customFormat="1" spans="7:27">
      <c r="G63" s="21"/>
      <c r="H63" s="21"/>
      <c r="I63" s="22">
        <v>3</v>
      </c>
      <c r="J63" s="21"/>
      <c r="K63" s="91">
        <v>19</v>
      </c>
      <c r="L63" s="21"/>
      <c r="M63" s="22">
        <v>3</v>
      </c>
      <c r="N63" s="24"/>
      <c r="O63" s="23">
        <v>18</v>
      </c>
      <c r="Q63" s="22">
        <v>3</v>
      </c>
      <c r="R63" s="24"/>
      <c r="S63" s="23">
        <v>17</v>
      </c>
      <c r="U63" s="22">
        <v>3</v>
      </c>
      <c r="V63" s="24"/>
      <c r="W63" s="23">
        <v>18</v>
      </c>
      <c r="Y63" s="22">
        <v>3</v>
      </c>
      <c r="Z63" s="24"/>
      <c r="AA63" s="23">
        <v>15</v>
      </c>
    </row>
    <row r="64" s="1" customFormat="1" spans="7:27">
      <c r="G64" s="21"/>
      <c r="H64" s="21"/>
      <c r="I64" s="22">
        <v>4</v>
      </c>
      <c r="J64" s="21"/>
      <c r="K64" s="91">
        <v>20</v>
      </c>
      <c r="L64" s="21"/>
      <c r="M64" s="22">
        <v>4</v>
      </c>
      <c r="N64" s="24"/>
      <c r="O64" s="23">
        <v>15</v>
      </c>
      <c r="Q64" s="22">
        <v>4</v>
      </c>
      <c r="R64" s="24"/>
      <c r="S64" s="23">
        <v>18</v>
      </c>
      <c r="U64" s="22">
        <v>4</v>
      </c>
      <c r="V64" s="24"/>
      <c r="W64" s="23">
        <v>17</v>
      </c>
      <c r="Y64" s="22">
        <v>4</v>
      </c>
      <c r="Z64" s="24"/>
      <c r="AA64" s="23">
        <v>17</v>
      </c>
    </row>
    <row r="65" s="1" customFormat="1" spans="7:27">
      <c r="G65" s="21"/>
      <c r="H65" s="21"/>
      <c r="I65" s="22">
        <v>5</v>
      </c>
      <c r="J65" s="21"/>
      <c r="K65" s="91">
        <v>18</v>
      </c>
      <c r="L65" s="21"/>
      <c r="M65" s="22">
        <v>5</v>
      </c>
      <c r="N65" s="24"/>
      <c r="O65" s="23">
        <v>16</v>
      </c>
      <c r="Q65" s="22">
        <v>5</v>
      </c>
      <c r="R65" s="24"/>
      <c r="S65" s="23">
        <v>17</v>
      </c>
      <c r="U65" s="22">
        <v>5</v>
      </c>
      <c r="V65" s="24"/>
      <c r="W65" s="23">
        <v>19</v>
      </c>
      <c r="Y65" s="22">
        <v>5</v>
      </c>
      <c r="Z65" s="24"/>
      <c r="AA65" s="23">
        <v>17</v>
      </c>
    </row>
    <row r="66" s="1" customFormat="1" spans="7:27">
      <c r="G66" s="21"/>
      <c r="H66" s="21"/>
      <c r="I66" s="22">
        <v>6</v>
      </c>
      <c r="J66" s="21"/>
      <c r="K66" s="91">
        <v>17</v>
      </c>
      <c r="L66" s="21"/>
      <c r="M66" s="22">
        <v>6</v>
      </c>
      <c r="N66" s="24"/>
      <c r="O66" s="23">
        <v>17</v>
      </c>
      <c r="Q66" s="22">
        <v>6</v>
      </c>
      <c r="R66" s="24"/>
      <c r="S66" s="23">
        <v>17</v>
      </c>
      <c r="U66" s="22">
        <v>6</v>
      </c>
      <c r="V66" s="24"/>
      <c r="W66" s="23">
        <v>18</v>
      </c>
      <c r="Y66" s="22">
        <v>6</v>
      </c>
      <c r="Z66" s="24"/>
      <c r="AA66" s="23">
        <v>16</v>
      </c>
    </row>
    <row r="67" s="1" customFormat="1" spans="7:27">
      <c r="G67" s="21"/>
      <c r="H67" s="21"/>
      <c r="I67" s="22">
        <v>7</v>
      </c>
      <c r="J67" s="21"/>
      <c r="K67" s="91">
        <v>18</v>
      </c>
      <c r="L67" s="21"/>
      <c r="M67" s="22">
        <v>7</v>
      </c>
      <c r="N67" s="24"/>
      <c r="O67" s="23">
        <v>17</v>
      </c>
      <c r="Q67" s="22">
        <v>7</v>
      </c>
      <c r="R67" s="24"/>
      <c r="S67" s="23">
        <v>18</v>
      </c>
      <c r="U67" s="22">
        <v>7</v>
      </c>
      <c r="V67" s="24"/>
      <c r="W67" s="23">
        <v>19</v>
      </c>
      <c r="Y67" s="22">
        <v>7</v>
      </c>
      <c r="Z67" s="24"/>
      <c r="AA67" s="23">
        <v>16</v>
      </c>
    </row>
    <row r="68" s="1" customFormat="1" spans="7:27">
      <c r="G68" s="21"/>
      <c r="H68" s="21"/>
      <c r="I68" s="22">
        <v>8</v>
      </c>
      <c r="J68" s="21"/>
      <c r="K68" s="91">
        <v>20</v>
      </c>
      <c r="L68" s="21"/>
      <c r="M68" s="22">
        <v>8</v>
      </c>
      <c r="N68" s="24"/>
      <c r="O68" s="23">
        <v>16</v>
      </c>
      <c r="Q68" s="22">
        <v>8</v>
      </c>
      <c r="R68" s="24"/>
      <c r="S68" s="68">
        <v>17</v>
      </c>
      <c r="U68" s="22">
        <v>8</v>
      </c>
      <c r="V68" s="24"/>
      <c r="W68" s="23">
        <v>19</v>
      </c>
      <c r="Y68" s="22">
        <v>8</v>
      </c>
      <c r="Z68" s="24"/>
      <c r="AA68" s="23">
        <v>16</v>
      </c>
    </row>
    <row r="69" s="1" customFormat="1" spans="7:27">
      <c r="G69" s="21"/>
      <c r="H69" s="21"/>
      <c r="I69" s="22">
        <v>9</v>
      </c>
      <c r="J69" s="21"/>
      <c r="K69" s="91">
        <v>18</v>
      </c>
      <c r="L69" s="21"/>
      <c r="M69" s="22">
        <v>9</v>
      </c>
      <c r="N69" s="24"/>
      <c r="O69" s="23">
        <v>16</v>
      </c>
      <c r="Q69" s="22">
        <v>9</v>
      </c>
      <c r="R69" s="24"/>
      <c r="S69" s="68">
        <v>17</v>
      </c>
      <c r="U69" s="22">
        <v>9</v>
      </c>
      <c r="V69" s="24"/>
      <c r="W69" s="23">
        <v>19</v>
      </c>
      <c r="Y69" s="22">
        <v>9</v>
      </c>
      <c r="Z69" s="24"/>
      <c r="AA69" s="23">
        <v>16</v>
      </c>
    </row>
    <row r="70" s="1" customFormat="1" spans="7:27">
      <c r="G70" s="21"/>
      <c r="H70" s="21"/>
      <c r="I70" s="22">
        <v>10</v>
      </c>
      <c r="J70" s="21"/>
      <c r="K70" s="91">
        <v>19</v>
      </c>
      <c r="L70" s="21"/>
      <c r="M70" s="22">
        <v>10</v>
      </c>
      <c r="N70" s="24"/>
      <c r="O70" s="23">
        <v>17</v>
      </c>
      <c r="Q70" s="22">
        <v>10</v>
      </c>
      <c r="R70" s="24"/>
      <c r="S70" s="68">
        <v>18</v>
      </c>
      <c r="U70" s="22">
        <v>10</v>
      </c>
      <c r="V70" s="24"/>
      <c r="W70" s="23">
        <v>18</v>
      </c>
      <c r="Y70" s="52">
        <v>10</v>
      </c>
      <c r="Z70" s="53"/>
      <c r="AA70" s="54">
        <v>17</v>
      </c>
    </row>
    <row r="71" s="1" customFormat="1" spans="7:27">
      <c r="G71" s="21"/>
      <c r="H71" s="21"/>
      <c r="I71" s="22">
        <v>11</v>
      </c>
      <c r="J71" s="21"/>
      <c r="K71" s="91">
        <v>18</v>
      </c>
      <c r="L71" s="21"/>
      <c r="M71" s="22">
        <v>11</v>
      </c>
      <c r="N71" s="24"/>
      <c r="O71" s="23">
        <v>18</v>
      </c>
      <c r="Q71" s="22">
        <v>11</v>
      </c>
      <c r="R71" s="24"/>
      <c r="S71" s="68">
        <v>19</v>
      </c>
      <c r="U71" s="22">
        <v>11</v>
      </c>
      <c r="V71" s="24"/>
      <c r="W71" s="23">
        <v>17</v>
      </c>
      <c r="AA71">
        <f>IF(COUNT(AA61:AA70)=0,"",AVERAGE(AA61:AA70))</f>
        <v>16.1</v>
      </c>
    </row>
    <row r="72" s="1" customFormat="1" spans="7:27">
      <c r="G72" s="21"/>
      <c r="H72" s="21"/>
      <c r="I72" s="22">
        <v>12</v>
      </c>
      <c r="J72" s="21"/>
      <c r="K72" s="91">
        <v>20</v>
      </c>
      <c r="L72" s="21"/>
      <c r="M72" s="22">
        <v>12</v>
      </c>
      <c r="N72" s="24"/>
      <c r="O72" s="23">
        <v>20</v>
      </c>
      <c r="Q72" s="22">
        <v>12</v>
      </c>
      <c r="R72" s="24"/>
      <c r="S72" s="68">
        <v>17</v>
      </c>
      <c r="U72" s="22">
        <v>12</v>
      </c>
      <c r="V72" s="24"/>
      <c r="W72" s="23">
        <v>18</v>
      </c>
      <c r="Y72" s="88" t="s">
        <v>69</v>
      </c>
      <c r="Z72" s="92"/>
      <c r="AA72" s="93"/>
    </row>
    <row r="73" s="1" customFormat="1" ht="28.5" spans="7:27">
      <c r="G73" s="21"/>
      <c r="H73" s="21"/>
      <c r="I73" s="22">
        <v>13</v>
      </c>
      <c r="J73" s="21"/>
      <c r="K73" s="91">
        <v>19</v>
      </c>
      <c r="L73" s="21"/>
      <c r="M73" s="22">
        <v>13</v>
      </c>
      <c r="N73" s="24"/>
      <c r="O73" s="23">
        <v>18</v>
      </c>
      <c r="Q73" s="22">
        <v>13</v>
      </c>
      <c r="R73" s="24"/>
      <c r="S73" s="68">
        <v>19</v>
      </c>
      <c r="U73" s="22">
        <v>13</v>
      </c>
      <c r="V73" s="24"/>
      <c r="W73" s="23">
        <v>18</v>
      </c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/>
      <c r="I74" s="22">
        <v>14</v>
      </c>
      <c r="J74" s="21"/>
      <c r="K74" s="91">
        <v>18</v>
      </c>
      <c r="L74" s="21"/>
      <c r="M74" s="22">
        <v>14</v>
      </c>
      <c r="N74" s="24"/>
      <c r="O74" s="23">
        <v>18</v>
      </c>
      <c r="Q74" s="22">
        <v>14</v>
      </c>
      <c r="R74" s="24"/>
      <c r="S74" s="68">
        <v>16</v>
      </c>
      <c r="U74" s="22">
        <v>14</v>
      </c>
      <c r="V74" s="24"/>
      <c r="W74" s="23">
        <v>17</v>
      </c>
      <c r="Y74" s="22">
        <v>1</v>
      </c>
      <c r="Z74" s="24"/>
      <c r="AA74" s="23">
        <v>18</v>
      </c>
    </row>
    <row r="75" s="1" customFormat="1" spans="7:27">
      <c r="G75" s="21"/>
      <c r="H75" s="21"/>
      <c r="I75" s="22">
        <v>15</v>
      </c>
      <c r="J75" s="21"/>
      <c r="K75" s="91">
        <v>18</v>
      </c>
      <c r="L75" s="21"/>
      <c r="M75" s="22">
        <v>15</v>
      </c>
      <c r="N75" s="24"/>
      <c r="O75" s="23">
        <v>16</v>
      </c>
      <c r="Q75" s="22">
        <v>15</v>
      </c>
      <c r="R75" s="24"/>
      <c r="S75" s="68">
        <v>16</v>
      </c>
      <c r="U75" s="22">
        <v>15</v>
      </c>
      <c r="V75" s="24"/>
      <c r="W75" s="23">
        <v>19</v>
      </c>
      <c r="Y75" s="22">
        <v>2</v>
      </c>
      <c r="Z75" s="24"/>
      <c r="AA75" s="23">
        <v>15</v>
      </c>
    </row>
    <row r="76" s="1" customFormat="1" spans="7:27">
      <c r="G76" s="21"/>
      <c r="H76" s="21"/>
      <c r="I76" s="22">
        <v>16</v>
      </c>
      <c r="J76" s="21"/>
      <c r="K76" s="91">
        <v>18</v>
      </c>
      <c r="L76" s="21"/>
      <c r="M76" s="22">
        <v>16</v>
      </c>
      <c r="N76" s="24"/>
      <c r="O76" s="23">
        <v>20</v>
      </c>
      <c r="Q76" s="22">
        <v>16</v>
      </c>
      <c r="R76" s="24"/>
      <c r="S76" s="23">
        <v>18</v>
      </c>
      <c r="U76" s="22">
        <v>16</v>
      </c>
      <c r="V76" s="24"/>
      <c r="W76" s="23">
        <v>17</v>
      </c>
      <c r="Y76" s="22">
        <v>3</v>
      </c>
      <c r="Z76" s="24"/>
      <c r="AA76" s="23">
        <v>17</v>
      </c>
    </row>
    <row r="77" s="1" customFormat="1" spans="7:27">
      <c r="G77" s="21"/>
      <c r="H77" s="21"/>
      <c r="I77" s="22">
        <v>17</v>
      </c>
      <c r="J77" s="21"/>
      <c r="K77" s="91">
        <v>19</v>
      </c>
      <c r="L77" s="21"/>
      <c r="M77" s="22">
        <v>17</v>
      </c>
      <c r="N77" s="24"/>
      <c r="O77" s="23">
        <v>18</v>
      </c>
      <c r="Q77" s="22">
        <v>17</v>
      </c>
      <c r="R77" s="24"/>
      <c r="S77" s="23">
        <v>17</v>
      </c>
      <c r="U77" s="22">
        <v>17</v>
      </c>
      <c r="V77" s="24"/>
      <c r="W77" s="23">
        <v>17</v>
      </c>
      <c r="Y77" s="22">
        <v>4</v>
      </c>
      <c r="Z77" s="24"/>
      <c r="AA77" s="23">
        <v>16</v>
      </c>
    </row>
    <row r="78" s="1" customFormat="1" spans="7:27">
      <c r="G78" s="21"/>
      <c r="H78" s="21"/>
      <c r="I78" s="22">
        <v>18</v>
      </c>
      <c r="J78" s="21"/>
      <c r="K78" s="91">
        <v>18</v>
      </c>
      <c r="L78" s="21"/>
      <c r="M78" s="22">
        <v>18</v>
      </c>
      <c r="N78" s="24"/>
      <c r="O78" s="23">
        <v>18</v>
      </c>
      <c r="Q78" s="22">
        <v>18</v>
      </c>
      <c r="R78" s="24"/>
      <c r="S78" s="23">
        <v>18</v>
      </c>
      <c r="U78" s="22">
        <v>18</v>
      </c>
      <c r="V78" s="24"/>
      <c r="W78" s="23">
        <v>17</v>
      </c>
      <c r="Y78" s="22">
        <v>5</v>
      </c>
      <c r="Z78" s="24"/>
      <c r="AA78" s="23">
        <v>18</v>
      </c>
    </row>
    <row r="79" s="1" customFormat="1" spans="7:27">
      <c r="G79" s="21"/>
      <c r="H79" s="21"/>
      <c r="I79" s="22">
        <v>19</v>
      </c>
      <c r="J79" s="21"/>
      <c r="K79" s="91">
        <v>17</v>
      </c>
      <c r="L79" s="21"/>
      <c r="M79" s="22">
        <v>19</v>
      </c>
      <c r="N79" s="24"/>
      <c r="O79" s="23">
        <v>18</v>
      </c>
      <c r="Q79" s="22">
        <v>19</v>
      </c>
      <c r="R79" s="24"/>
      <c r="S79" s="23">
        <v>17</v>
      </c>
      <c r="U79" s="22">
        <v>19</v>
      </c>
      <c r="V79" s="24"/>
      <c r="W79" s="23">
        <v>18</v>
      </c>
      <c r="Y79" s="22">
        <v>6</v>
      </c>
      <c r="Z79" s="24"/>
      <c r="AA79" s="23">
        <v>17</v>
      </c>
    </row>
    <row r="80" s="1" customFormat="1" spans="7:27">
      <c r="G80" s="21"/>
      <c r="H80" s="21"/>
      <c r="I80" s="52">
        <v>20</v>
      </c>
      <c r="J80" s="74"/>
      <c r="K80" s="94">
        <v>18</v>
      </c>
      <c r="L80"/>
      <c r="M80" s="52">
        <v>20</v>
      </c>
      <c r="N80" s="53"/>
      <c r="O80" s="54">
        <v>18</v>
      </c>
      <c r="Q80" s="52">
        <v>20</v>
      </c>
      <c r="R80" s="53"/>
      <c r="S80" s="54">
        <v>17</v>
      </c>
      <c r="U80" s="52">
        <v>20</v>
      </c>
      <c r="V80" s="53"/>
      <c r="W80" s="54">
        <v>19</v>
      </c>
      <c r="Y80" s="22">
        <v>7</v>
      </c>
      <c r="Z80" s="24"/>
      <c r="AA80" s="23">
        <v>15</v>
      </c>
    </row>
    <row r="81" s="1" customFormat="1" spans="7:27">
      <c r="K81" s="95">
        <f>IF(COUNT(K61:K80)=0,"",AVERAGE(K61:K80))</f>
        <v>18.35</v>
      </c>
      <c r="L81" s="95"/>
      <c r="M81" s="95"/>
      <c r="N81" s="95"/>
      <c r="O81" s="95">
        <f>IF(COUNT(O61:O80)=0,"",AVERAGE(O61:O80))</f>
        <v>17.25</v>
      </c>
      <c r="P81" s="95"/>
      <c r="Q81" s="95"/>
      <c r="R81" s="95"/>
      <c r="S81" s="95">
        <f>IF(COUNT(S61:S80)=0,"",AVERAGE(S61:S80))</f>
        <v>17.2</v>
      </c>
      <c r="T81" s="95"/>
      <c r="U81" s="95"/>
      <c r="V81" s="95"/>
      <c r="W81" s="95">
        <f>IF(COUNT(W61:W80)=0,"",AVERAGE(W61:W80))</f>
        <v>17.95</v>
      </c>
      <c r="Y81" s="22">
        <v>8</v>
      </c>
      <c r="Z81" s="24"/>
      <c r="AA81" s="23">
        <v>16</v>
      </c>
    </row>
    <row r="82" s="1" customFormat="1" spans="7:27">
      <c r="Y82" s="22">
        <v>9</v>
      </c>
      <c r="Z82" s="24"/>
      <c r="AA82" s="23">
        <v>16</v>
      </c>
    </row>
    <row r="83" s="1" customFormat="1" spans="7:27">
      <c r="Y83" s="52">
        <v>10</v>
      </c>
      <c r="Z83" s="53"/>
      <c r="AA83" s="54">
        <v>17</v>
      </c>
    </row>
    <row r="84" s="1" customFormat="1" spans="7:27">
      <c r="AA84">
        <f>IF(COUNT(AA74:AA83)=0,"",AVERAGE(AA74:AA83))</f>
        <v>16.5</v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/>
      <c r="K89" s="91">
        <v>20</v>
      </c>
      <c r="L89" s="21"/>
      <c r="M89" s="22">
        <v>1</v>
      </c>
      <c r="N89" s="24"/>
      <c r="O89" s="23">
        <v>18</v>
      </c>
      <c r="Q89" s="22">
        <v>1</v>
      </c>
      <c r="R89" s="24"/>
      <c r="S89" s="23">
        <v>19</v>
      </c>
      <c r="U89" s="22">
        <v>1</v>
      </c>
      <c r="V89" s="24"/>
      <c r="W89" s="23">
        <v>17</v>
      </c>
      <c r="Y89" s="22">
        <v>1</v>
      </c>
      <c r="Z89" s="24"/>
      <c r="AA89" s="23">
        <v>17</v>
      </c>
    </row>
    <row r="90" s="1" customFormat="1" spans="7:27">
      <c r="G90" s="21"/>
      <c r="H90" s="21"/>
      <c r="I90" s="22">
        <v>2</v>
      </c>
      <c r="J90" s="21"/>
      <c r="K90" s="91">
        <v>18</v>
      </c>
      <c r="L90" s="21"/>
      <c r="M90" s="22">
        <v>2</v>
      </c>
      <c r="N90" s="24"/>
      <c r="O90" s="23">
        <v>18</v>
      </c>
      <c r="Q90" s="22">
        <v>2</v>
      </c>
      <c r="R90" s="24"/>
      <c r="S90" s="23">
        <v>17</v>
      </c>
      <c r="U90" s="22">
        <v>2</v>
      </c>
      <c r="V90" s="24"/>
      <c r="W90" s="23">
        <v>17</v>
      </c>
      <c r="Y90" s="22">
        <v>2</v>
      </c>
      <c r="Z90" s="24"/>
      <c r="AA90" s="23">
        <v>16</v>
      </c>
    </row>
    <row r="91" s="1" customFormat="1" spans="7:27">
      <c r="G91" s="21"/>
      <c r="H91" s="21"/>
      <c r="I91" s="22">
        <v>3</v>
      </c>
      <c r="J91" s="21"/>
      <c r="K91" s="91">
        <v>19</v>
      </c>
      <c r="L91" s="21"/>
      <c r="M91" s="22">
        <v>3</v>
      </c>
      <c r="N91" s="24"/>
      <c r="O91" s="23">
        <v>17</v>
      </c>
      <c r="Q91" s="22">
        <v>3</v>
      </c>
      <c r="R91" s="24"/>
      <c r="S91" s="23">
        <v>17</v>
      </c>
      <c r="U91" s="22">
        <v>3</v>
      </c>
      <c r="V91" s="24"/>
      <c r="W91" s="23">
        <v>17</v>
      </c>
      <c r="Y91" s="22">
        <v>3</v>
      </c>
      <c r="Z91" s="24"/>
      <c r="AA91" s="23">
        <v>17</v>
      </c>
    </row>
    <row r="92" s="1" customFormat="1" spans="7:27">
      <c r="G92" s="21"/>
      <c r="H92" s="21"/>
      <c r="I92" s="22">
        <v>4</v>
      </c>
      <c r="J92" s="21"/>
      <c r="K92" s="91">
        <v>18</v>
      </c>
      <c r="L92" s="21"/>
      <c r="M92" s="22">
        <v>4</v>
      </c>
      <c r="N92" s="24"/>
      <c r="O92" s="23">
        <v>17</v>
      </c>
      <c r="Q92" s="22">
        <v>4</v>
      </c>
      <c r="R92" s="24"/>
      <c r="S92" s="23">
        <v>18</v>
      </c>
      <c r="U92" s="22">
        <v>4</v>
      </c>
      <c r="V92" s="24"/>
      <c r="W92" s="23">
        <v>17</v>
      </c>
      <c r="Y92" s="22">
        <v>4</v>
      </c>
      <c r="Z92" s="24"/>
      <c r="AA92" s="23">
        <v>16</v>
      </c>
    </row>
    <row r="93" s="1" customFormat="1" spans="7:27">
      <c r="G93" s="21"/>
      <c r="H93" s="21"/>
      <c r="I93" s="22">
        <v>5</v>
      </c>
      <c r="J93" s="21"/>
      <c r="K93" s="91">
        <v>19</v>
      </c>
      <c r="L93" s="21"/>
      <c r="M93" s="22">
        <v>5</v>
      </c>
      <c r="N93" s="24"/>
      <c r="O93" s="23">
        <v>18</v>
      </c>
      <c r="Q93" s="22">
        <v>5</v>
      </c>
      <c r="R93" s="24"/>
      <c r="S93" s="23">
        <v>19</v>
      </c>
      <c r="U93" s="22">
        <v>5</v>
      </c>
      <c r="V93" s="24"/>
      <c r="W93" s="23">
        <v>19</v>
      </c>
      <c r="Y93" s="22">
        <v>5</v>
      </c>
      <c r="Z93" s="24"/>
      <c r="AA93" s="23">
        <v>16</v>
      </c>
    </row>
    <row r="94" s="1" customFormat="1" spans="7:27">
      <c r="G94" s="21"/>
      <c r="H94" s="21"/>
      <c r="I94" s="22">
        <v>6</v>
      </c>
      <c r="J94" s="21"/>
      <c r="K94" s="91">
        <v>18</v>
      </c>
      <c r="L94" s="21"/>
      <c r="M94" s="22">
        <v>6</v>
      </c>
      <c r="N94" s="24"/>
      <c r="O94" s="23">
        <v>17</v>
      </c>
      <c r="Q94" s="22">
        <v>6</v>
      </c>
      <c r="R94" s="24"/>
      <c r="S94" s="23">
        <v>16</v>
      </c>
      <c r="U94" s="22">
        <v>6</v>
      </c>
      <c r="V94" s="24"/>
      <c r="W94" s="23">
        <v>18</v>
      </c>
      <c r="Y94" s="22">
        <v>6</v>
      </c>
      <c r="Z94" s="24"/>
      <c r="AA94" s="23">
        <v>16</v>
      </c>
    </row>
    <row r="95" s="1" customFormat="1" spans="7:27">
      <c r="G95" s="21"/>
      <c r="H95" s="21"/>
      <c r="I95" s="22">
        <v>7</v>
      </c>
      <c r="J95" s="21"/>
      <c r="K95" s="91">
        <v>18</v>
      </c>
      <c r="L95" s="21"/>
      <c r="M95" s="22">
        <v>7</v>
      </c>
      <c r="N95" s="24"/>
      <c r="O95" s="23">
        <v>19</v>
      </c>
      <c r="Q95" s="22">
        <v>7</v>
      </c>
      <c r="R95" s="24"/>
      <c r="S95" s="23">
        <v>18</v>
      </c>
      <c r="U95" s="22">
        <v>7</v>
      </c>
      <c r="V95" s="24"/>
      <c r="W95" s="23">
        <v>19</v>
      </c>
      <c r="Y95" s="22">
        <v>7</v>
      </c>
      <c r="Z95" s="24"/>
      <c r="AA95" s="23">
        <v>17</v>
      </c>
    </row>
    <row r="96" s="1" customFormat="1" spans="7:27">
      <c r="G96" s="21"/>
      <c r="H96" s="21"/>
      <c r="I96" s="22">
        <v>8</v>
      </c>
      <c r="J96" s="21"/>
      <c r="K96" s="91">
        <v>19</v>
      </c>
      <c r="L96" s="21"/>
      <c r="M96" s="22">
        <v>8</v>
      </c>
      <c r="N96" s="24"/>
      <c r="O96" s="23">
        <v>17</v>
      </c>
      <c r="Q96" s="22">
        <v>8</v>
      </c>
      <c r="R96" s="24"/>
      <c r="S96" s="23">
        <v>18</v>
      </c>
      <c r="U96" s="22">
        <v>8</v>
      </c>
      <c r="V96" s="24"/>
      <c r="W96" s="23">
        <v>19</v>
      </c>
      <c r="Y96" s="22">
        <v>8</v>
      </c>
      <c r="Z96" s="24"/>
      <c r="AA96" s="23">
        <v>17</v>
      </c>
    </row>
    <row r="97" s="1" customFormat="1" spans="7:27">
      <c r="G97" s="21"/>
      <c r="H97" s="21"/>
      <c r="I97" s="22">
        <v>9</v>
      </c>
      <c r="J97" s="21"/>
      <c r="K97" s="91">
        <v>18</v>
      </c>
      <c r="L97" s="21"/>
      <c r="M97" s="22">
        <v>9</v>
      </c>
      <c r="N97" s="24"/>
      <c r="O97" s="23">
        <v>17</v>
      </c>
      <c r="Q97" s="22">
        <v>9</v>
      </c>
      <c r="R97" s="24"/>
      <c r="S97" s="23">
        <v>17</v>
      </c>
      <c r="U97" s="22">
        <v>9</v>
      </c>
      <c r="V97" s="24"/>
      <c r="W97" s="23">
        <v>17</v>
      </c>
      <c r="Y97" s="22">
        <v>9</v>
      </c>
      <c r="Z97" s="24"/>
      <c r="AA97" s="23">
        <v>17</v>
      </c>
    </row>
    <row r="98" s="1" customFormat="1" spans="7:27">
      <c r="G98" s="21"/>
      <c r="H98" s="21"/>
      <c r="I98" s="22">
        <v>10</v>
      </c>
      <c r="J98" s="21"/>
      <c r="K98" s="91">
        <v>18</v>
      </c>
      <c r="L98" s="21"/>
      <c r="M98" s="22">
        <v>10</v>
      </c>
      <c r="N98" s="24"/>
      <c r="O98" s="23">
        <v>18</v>
      </c>
      <c r="Q98" s="22">
        <v>10</v>
      </c>
      <c r="R98" s="24"/>
      <c r="S98" s="23">
        <v>18</v>
      </c>
      <c r="U98" s="22">
        <v>10</v>
      </c>
      <c r="V98" s="24"/>
      <c r="W98" s="23">
        <v>18</v>
      </c>
      <c r="Y98" s="52">
        <v>10</v>
      </c>
      <c r="Z98" s="53"/>
      <c r="AA98" s="54">
        <v>16</v>
      </c>
    </row>
    <row r="99" s="1" customFormat="1" spans="7:27">
      <c r="G99" s="21"/>
      <c r="H99" s="21"/>
      <c r="I99" s="22">
        <v>11</v>
      </c>
      <c r="J99" s="21"/>
      <c r="K99" s="91">
        <v>18</v>
      </c>
      <c r="L99" s="21"/>
      <c r="M99" s="22">
        <v>11</v>
      </c>
      <c r="N99" s="24"/>
      <c r="O99" s="23">
        <v>18</v>
      </c>
      <c r="Q99" s="22">
        <v>11</v>
      </c>
      <c r="R99" s="24"/>
      <c r="S99" s="23">
        <v>18</v>
      </c>
      <c r="U99" s="22">
        <v>11</v>
      </c>
      <c r="V99" s="24"/>
      <c r="W99" s="23">
        <v>18</v>
      </c>
      <c r="AA99">
        <f>IF(COUNT(AA89:AA98)=0,"",AVERAGE(AA89:AA98))</f>
        <v>16.5</v>
      </c>
    </row>
    <row r="100" s="1" customFormat="1" spans="7:27">
      <c r="G100" s="21"/>
      <c r="H100" s="21"/>
      <c r="I100" s="22">
        <v>12</v>
      </c>
      <c r="J100" s="21"/>
      <c r="K100" s="91">
        <v>19</v>
      </c>
      <c r="L100" s="21"/>
      <c r="M100" s="22">
        <v>12</v>
      </c>
      <c r="N100" s="24"/>
      <c r="O100" s="23">
        <v>19</v>
      </c>
      <c r="Q100" s="22">
        <v>12</v>
      </c>
      <c r="R100" s="24"/>
      <c r="S100" s="23">
        <v>16</v>
      </c>
      <c r="U100" s="22">
        <v>12</v>
      </c>
      <c r="V100" s="24"/>
      <c r="W100" s="23">
        <v>18</v>
      </c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/>
      <c r="K101" s="91">
        <v>18</v>
      </c>
      <c r="L101" s="21"/>
      <c r="M101" s="22">
        <v>13</v>
      </c>
      <c r="N101" s="24"/>
      <c r="O101" s="23">
        <v>18</v>
      </c>
      <c r="Q101" s="22">
        <v>13</v>
      </c>
      <c r="R101" s="24"/>
      <c r="S101" s="23">
        <v>17</v>
      </c>
      <c r="U101" s="22">
        <v>13</v>
      </c>
      <c r="V101" s="24"/>
      <c r="W101" s="23">
        <v>19</v>
      </c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/>
      <c r="I102" s="22">
        <v>14</v>
      </c>
      <c r="J102" s="21"/>
      <c r="K102" s="91">
        <v>18</v>
      </c>
      <c r="L102" s="21"/>
      <c r="M102" s="22">
        <v>14</v>
      </c>
      <c r="N102" s="24"/>
      <c r="O102" s="23">
        <v>19</v>
      </c>
      <c r="Q102" s="22">
        <v>14</v>
      </c>
      <c r="R102" s="24"/>
      <c r="S102" s="23">
        <v>17</v>
      </c>
      <c r="U102" s="22">
        <v>14</v>
      </c>
      <c r="V102" s="24"/>
      <c r="W102" s="23">
        <v>18</v>
      </c>
      <c r="Y102" s="22">
        <v>1</v>
      </c>
      <c r="Z102" s="24"/>
      <c r="AA102" s="23">
        <v>18</v>
      </c>
    </row>
    <row r="103" s="1" customFormat="1" spans="7:27">
      <c r="G103" s="21"/>
      <c r="H103" s="21"/>
      <c r="I103" s="22">
        <v>15</v>
      </c>
      <c r="J103" s="21"/>
      <c r="K103" s="91">
        <v>19</v>
      </c>
      <c r="L103" s="21"/>
      <c r="M103" s="22">
        <v>15</v>
      </c>
      <c r="N103" s="24"/>
      <c r="O103" s="23">
        <v>18</v>
      </c>
      <c r="Q103" s="22">
        <v>15</v>
      </c>
      <c r="R103" s="24"/>
      <c r="S103" s="23">
        <v>17</v>
      </c>
      <c r="U103" s="22">
        <v>15</v>
      </c>
      <c r="V103" s="24"/>
      <c r="W103" s="23">
        <v>19</v>
      </c>
      <c r="Y103" s="22">
        <v>2</v>
      </c>
      <c r="Z103" s="24"/>
      <c r="AA103" s="23">
        <v>18</v>
      </c>
    </row>
    <row r="104" s="1" customFormat="1" spans="7:27">
      <c r="G104" s="21"/>
      <c r="H104" s="21"/>
      <c r="I104" s="22">
        <v>16</v>
      </c>
      <c r="J104" s="21"/>
      <c r="K104" s="91">
        <v>19</v>
      </c>
      <c r="L104" s="21"/>
      <c r="M104" s="22">
        <v>16</v>
      </c>
      <c r="N104" s="24"/>
      <c r="O104" s="23">
        <v>17</v>
      </c>
      <c r="Q104" s="22">
        <v>16</v>
      </c>
      <c r="R104" s="24"/>
      <c r="S104" s="23">
        <v>18</v>
      </c>
      <c r="U104" s="22">
        <v>16</v>
      </c>
      <c r="V104" s="24"/>
      <c r="W104" s="23">
        <v>19</v>
      </c>
      <c r="Y104" s="22">
        <v>3</v>
      </c>
      <c r="Z104" s="24"/>
      <c r="AA104" s="23">
        <v>17</v>
      </c>
    </row>
    <row r="105" s="1" customFormat="1" spans="7:27">
      <c r="G105" s="21"/>
      <c r="H105" s="21"/>
      <c r="I105" s="22">
        <v>17</v>
      </c>
      <c r="J105" s="21"/>
      <c r="K105" s="91">
        <v>18</v>
      </c>
      <c r="L105" s="21"/>
      <c r="M105" s="22">
        <v>17</v>
      </c>
      <c r="N105" s="24"/>
      <c r="O105" s="23">
        <v>18</v>
      </c>
      <c r="Q105" s="22">
        <v>17</v>
      </c>
      <c r="R105" s="24"/>
      <c r="S105" s="23">
        <v>18</v>
      </c>
      <c r="U105" s="22">
        <v>17</v>
      </c>
      <c r="V105" s="24"/>
      <c r="W105" s="23">
        <v>18</v>
      </c>
      <c r="Y105" s="22">
        <v>4</v>
      </c>
      <c r="Z105" s="24"/>
      <c r="AA105" s="23">
        <v>17</v>
      </c>
    </row>
    <row r="106" s="1" customFormat="1" spans="7:27">
      <c r="G106" s="21"/>
      <c r="H106" s="21"/>
      <c r="I106" s="22">
        <v>18</v>
      </c>
      <c r="J106" s="21"/>
      <c r="K106" s="91">
        <v>19</v>
      </c>
      <c r="L106" s="21"/>
      <c r="M106" s="22">
        <v>18</v>
      </c>
      <c r="N106" s="24"/>
      <c r="O106" s="23">
        <v>17</v>
      </c>
      <c r="Q106" s="22">
        <v>18</v>
      </c>
      <c r="R106" s="24"/>
      <c r="S106" s="23">
        <v>17</v>
      </c>
      <c r="U106" s="22">
        <v>18</v>
      </c>
      <c r="V106" s="24"/>
      <c r="W106" s="23">
        <v>19</v>
      </c>
      <c r="Y106" s="22">
        <v>5</v>
      </c>
      <c r="Z106" s="24"/>
      <c r="AA106" s="23">
        <v>17</v>
      </c>
    </row>
    <row r="107" s="1" customFormat="1" spans="7:27">
      <c r="G107" s="21"/>
      <c r="H107" s="21"/>
      <c r="I107" s="22">
        <v>19</v>
      </c>
      <c r="J107" s="21"/>
      <c r="K107" s="91">
        <v>20</v>
      </c>
      <c r="L107" s="21"/>
      <c r="M107" s="22">
        <v>19</v>
      </c>
      <c r="N107" s="24"/>
      <c r="O107" s="23">
        <v>18</v>
      </c>
      <c r="Q107" s="22">
        <v>19</v>
      </c>
      <c r="R107" s="24"/>
      <c r="S107" s="23">
        <v>17</v>
      </c>
      <c r="U107" s="22">
        <v>19</v>
      </c>
      <c r="V107" s="24"/>
      <c r="W107" s="23">
        <v>17</v>
      </c>
      <c r="Y107" s="22">
        <v>6</v>
      </c>
      <c r="Z107" s="24"/>
      <c r="AA107" s="23">
        <v>18</v>
      </c>
    </row>
    <row r="108" s="1" customFormat="1" spans="7:27">
      <c r="G108" s="21"/>
      <c r="H108" s="21"/>
      <c r="I108" s="52">
        <v>20</v>
      </c>
      <c r="J108" s="74"/>
      <c r="K108" s="94">
        <v>19</v>
      </c>
      <c r="L108"/>
      <c r="M108" s="52">
        <v>20</v>
      </c>
      <c r="N108" s="53"/>
      <c r="O108" s="54">
        <v>17</v>
      </c>
      <c r="Q108" s="52">
        <v>20</v>
      </c>
      <c r="R108" s="53"/>
      <c r="S108" s="54">
        <v>16</v>
      </c>
      <c r="U108" s="52">
        <v>20</v>
      </c>
      <c r="V108" s="53"/>
      <c r="W108" s="54">
        <v>19</v>
      </c>
      <c r="Y108" s="22">
        <v>7</v>
      </c>
      <c r="Z108" s="24"/>
      <c r="AA108" s="23">
        <v>18</v>
      </c>
    </row>
    <row r="109" s="1" customFormat="1" spans="7:27">
      <c r="K109" s="95">
        <f>IF(COUNT(K89:K108)=0,"",AVERAGE(K89:K108))</f>
        <v>18.6</v>
      </c>
      <c r="L109" s="95"/>
      <c r="M109" s="95"/>
      <c r="N109" s="95"/>
      <c r="O109" s="95">
        <f>IF(COUNT(O89:O108)=0,"",AVERAGE(O89:O108))</f>
        <v>17.75</v>
      </c>
      <c r="P109" s="95"/>
      <c r="Q109" s="95"/>
      <c r="R109" s="95"/>
      <c r="S109" s="95">
        <f>IF(COUNT(S89:S108)=0,"",AVERAGE(S89:S108))</f>
        <v>17.4</v>
      </c>
      <c r="T109" s="95"/>
      <c r="U109" s="95"/>
      <c r="V109" s="95"/>
      <c r="W109" s="95">
        <f>IF(COUNT(W89:W108)=0,"",AVERAGE(W89:W108))</f>
        <v>18.1</v>
      </c>
      <c r="Y109" s="22">
        <v>8</v>
      </c>
      <c r="Z109" s="24"/>
      <c r="AA109" s="23">
        <v>19</v>
      </c>
    </row>
    <row r="110" s="1" customFormat="1" spans="7:27">
      <c r="Y110" s="22">
        <v>9</v>
      </c>
      <c r="Z110" s="24"/>
      <c r="AA110" s="23">
        <v>17</v>
      </c>
    </row>
    <row r="111" s="1" customFormat="1" spans="7:27">
      <c r="Y111" s="52">
        <v>10</v>
      </c>
      <c r="Z111" s="53"/>
      <c r="AA111" s="54">
        <v>19</v>
      </c>
    </row>
    <row r="112" s="1" customFormat="1" spans="7:27">
      <c r="AA112">
        <f>IF(COUNT(AA102:AA111)=0,"",AVERAGE(AA102:AA111))</f>
        <v>17.8</v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>
        <v>15</v>
      </c>
      <c r="L117" s="21"/>
      <c r="M117" s="22">
        <v>1</v>
      </c>
      <c r="N117" s="24"/>
      <c r="O117" s="23">
        <v>15</v>
      </c>
      <c r="Q117" s="22">
        <v>1</v>
      </c>
      <c r="R117" s="24"/>
      <c r="S117" s="23">
        <v>15</v>
      </c>
      <c r="U117" s="22">
        <v>1</v>
      </c>
      <c r="V117" s="24"/>
      <c r="W117" s="23">
        <v>15</v>
      </c>
      <c r="Y117" s="22">
        <v>1</v>
      </c>
      <c r="Z117" s="24"/>
      <c r="AA117" s="23">
        <v>16</v>
      </c>
    </row>
    <row r="118" s="1" customFormat="1" spans="7:27">
      <c r="G118" s="21"/>
      <c r="H118" s="21"/>
      <c r="I118" s="22">
        <v>2</v>
      </c>
      <c r="J118" s="21"/>
      <c r="K118" s="91">
        <v>17</v>
      </c>
      <c r="L118" s="21"/>
      <c r="M118" s="22">
        <v>2</v>
      </c>
      <c r="N118" s="24"/>
      <c r="O118" s="23">
        <v>15</v>
      </c>
      <c r="Q118" s="22">
        <v>2</v>
      </c>
      <c r="R118" s="24"/>
      <c r="S118" s="23">
        <v>15</v>
      </c>
      <c r="U118" s="22">
        <v>2</v>
      </c>
      <c r="V118" s="24"/>
      <c r="W118" s="23">
        <v>18</v>
      </c>
      <c r="Y118" s="22">
        <v>2</v>
      </c>
      <c r="Z118" s="24"/>
      <c r="AA118" s="23">
        <v>15</v>
      </c>
    </row>
    <row r="119" s="1" customFormat="1" spans="7:27">
      <c r="G119" s="21"/>
      <c r="H119" s="21"/>
      <c r="I119" s="22">
        <v>3</v>
      </c>
      <c r="J119" s="21"/>
      <c r="K119" s="91">
        <v>16</v>
      </c>
      <c r="L119" s="21"/>
      <c r="M119" s="22">
        <v>3</v>
      </c>
      <c r="N119" s="24"/>
      <c r="O119" s="23">
        <v>15</v>
      </c>
      <c r="Q119" s="22">
        <v>3</v>
      </c>
      <c r="R119" s="24"/>
      <c r="S119" s="23">
        <v>16</v>
      </c>
      <c r="U119" s="22">
        <v>3</v>
      </c>
      <c r="V119" s="24"/>
      <c r="W119" s="23">
        <v>15</v>
      </c>
      <c r="Y119" s="22">
        <v>3</v>
      </c>
      <c r="Z119" s="24"/>
      <c r="AA119" s="23">
        <v>15</v>
      </c>
    </row>
    <row r="120" s="1" customFormat="1" spans="7:27">
      <c r="G120" s="21"/>
      <c r="H120" s="21"/>
      <c r="I120" s="22">
        <v>4</v>
      </c>
      <c r="J120" s="21"/>
      <c r="K120" s="91">
        <v>17</v>
      </c>
      <c r="L120" s="21"/>
      <c r="M120" s="22">
        <v>4</v>
      </c>
      <c r="N120" s="24"/>
      <c r="O120" s="23">
        <v>16</v>
      </c>
      <c r="Q120" s="22">
        <v>4</v>
      </c>
      <c r="R120" s="24"/>
      <c r="S120" s="23">
        <v>16</v>
      </c>
      <c r="U120" s="22">
        <v>4</v>
      </c>
      <c r="V120" s="24"/>
      <c r="W120" s="23">
        <v>15</v>
      </c>
      <c r="Y120" s="22">
        <v>4</v>
      </c>
      <c r="Z120" s="24"/>
      <c r="AA120" s="23">
        <v>14</v>
      </c>
    </row>
    <row r="121" s="1" customFormat="1" spans="7:27">
      <c r="G121" s="21"/>
      <c r="H121" s="21"/>
      <c r="I121" s="22">
        <v>5</v>
      </c>
      <c r="J121" s="21"/>
      <c r="K121" s="91">
        <v>16</v>
      </c>
      <c r="L121" s="21"/>
      <c r="M121" s="22">
        <v>5</v>
      </c>
      <c r="N121" s="24"/>
      <c r="O121" s="23">
        <v>16</v>
      </c>
      <c r="Q121" s="22">
        <v>5</v>
      </c>
      <c r="R121" s="24"/>
      <c r="S121" s="23">
        <v>15</v>
      </c>
      <c r="U121" s="22">
        <v>5</v>
      </c>
      <c r="V121" s="24"/>
      <c r="W121" s="23">
        <v>16</v>
      </c>
      <c r="Y121" s="22">
        <v>5</v>
      </c>
      <c r="Z121" s="24"/>
      <c r="AA121" s="23">
        <v>15</v>
      </c>
    </row>
    <row r="122" s="1" customFormat="1" spans="7:27">
      <c r="G122" s="21"/>
      <c r="H122" s="21"/>
      <c r="I122" s="22">
        <v>6</v>
      </c>
      <c r="J122" s="21"/>
      <c r="K122" s="91">
        <v>15</v>
      </c>
      <c r="L122" s="21"/>
      <c r="M122" s="22">
        <v>6</v>
      </c>
      <c r="N122" s="24"/>
      <c r="O122" s="23">
        <v>16</v>
      </c>
      <c r="Q122" s="22">
        <v>6</v>
      </c>
      <c r="R122" s="24"/>
      <c r="S122" s="23">
        <v>16</v>
      </c>
      <c r="U122" s="22">
        <v>6</v>
      </c>
      <c r="V122" s="24"/>
      <c r="W122" s="23">
        <v>16</v>
      </c>
      <c r="Y122" s="22">
        <v>6</v>
      </c>
      <c r="Z122" s="24"/>
      <c r="AA122" s="23">
        <v>16</v>
      </c>
    </row>
    <row r="123" s="1" customFormat="1" spans="7:27">
      <c r="G123" s="21"/>
      <c r="H123" s="21"/>
      <c r="I123" s="22">
        <v>7</v>
      </c>
      <c r="J123" s="21"/>
      <c r="K123" s="91">
        <v>16</v>
      </c>
      <c r="L123" s="21"/>
      <c r="M123" s="22">
        <v>7</v>
      </c>
      <c r="N123" s="24"/>
      <c r="O123" s="23">
        <v>16</v>
      </c>
      <c r="Q123" s="22">
        <v>7</v>
      </c>
      <c r="R123" s="24"/>
      <c r="S123" s="23">
        <v>16</v>
      </c>
      <c r="U123" s="22">
        <v>7</v>
      </c>
      <c r="V123" s="24"/>
      <c r="W123" s="23">
        <v>17</v>
      </c>
      <c r="Y123" s="22">
        <v>7</v>
      </c>
      <c r="Z123" s="24"/>
      <c r="AA123" s="23">
        <v>15</v>
      </c>
    </row>
    <row r="124" s="1" customFormat="1" spans="7:27">
      <c r="G124" s="21"/>
      <c r="H124" s="21"/>
      <c r="I124" s="22">
        <v>8</v>
      </c>
      <c r="J124" s="21"/>
      <c r="K124" s="91">
        <v>17</v>
      </c>
      <c r="L124" s="21"/>
      <c r="M124" s="22">
        <v>8</v>
      </c>
      <c r="N124" s="24"/>
      <c r="O124" s="23">
        <v>15</v>
      </c>
      <c r="Q124" s="22">
        <v>8</v>
      </c>
      <c r="R124" s="24"/>
      <c r="S124" s="23">
        <v>16</v>
      </c>
      <c r="U124" s="22">
        <v>8</v>
      </c>
      <c r="V124" s="24"/>
      <c r="W124" s="23">
        <v>16</v>
      </c>
      <c r="Y124" s="22">
        <v>8</v>
      </c>
      <c r="Z124" s="24"/>
      <c r="AA124" s="23">
        <v>14</v>
      </c>
    </row>
    <row r="125" s="1" customFormat="1" spans="7:27">
      <c r="G125" s="21"/>
      <c r="H125" s="21"/>
      <c r="I125" s="22">
        <v>9</v>
      </c>
      <c r="J125" s="21"/>
      <c r="K125" s="91">
        <v>18</v>
      </c>
      <c r="L125" s="21"/>
      <c r="M125" s="22">
        <v>9</v>
      </c>
      <c r="N125" s="24"/>
      <c r="O125" s="23">
        <v>17</v>
      </c>
      <c r="Q125" s="22">
        <v>9</v>
      </c>
      <c r="R125" s="24"/>
      <c r="S125" s="23">
        <v>16</v>
      </c>
      <c r="U125" s="22">
        <v>9</v>
      </c>
      <c r="V125" s="24"/>
      <c r="W125" s="23">
        <v>17</v>
      </c>
      <c r="Y125" s="22">
        <v>9</v>
      </c>
      <c r="Z125" s="24"/>
      <c r="AA125" s="23">
        <v>15</v>
      </c>
    </row>
    <row r="126" s="1" customFormat="1" spans="7:27">
      <c r="G126" s="21"/>
      <c r="H126" s="21"/>
      <c r="I126" s="22">
        <v>10</v>
      </c>
      <c r="J126" s="21"/>
      <c r="K126" s="91">
        <v>17</v>
      </c>
      <c r="L126" s="21"/>
      <c r="M126" s="22">
        <v>10</v>
      </c>
      <c r="N126" s="24"/>
      <c r="O126" s="23">
        <v>15</v>
      </c>
      <c r="Q126" s="22">
        <v>10</v>
      </c>
      <c r="R126" s="24"/>
      <c r="S126" s="23">
        <v>15</v>
      </c>
      <c r="U126" s="22">
        <v>10</v>
      </c>
      <c r="V126" s="24"/>
      <c r="W126" s="23">
        <v>16</v>
      </c>
      <c r="Y126" s="52">
        <v>10</v>
      </c>
      <c r="Z126" s="53"/>
      <c r="AA126" s="54">
        <v>15</v>
      </c>
    </row>
    <row r="127" s="1" customFormat="1" spans="7:27">
      <c r="G127" s="21"/>
      <c r="H127" s="21"/>
      <c r="I127" s="22">
        <v>11</v>
      </c>
      <c r="J127" s="21"/>
      <c r="K127" s="91">
        <v>17</v>
      </c>
      <c r="L127" s="21"/>
      <c r="M127" s="22">
        <v>11</v>
      </c>
      <c r="N127" s="24"/>
      <c r="O127" s="23">
        <v>17</v>
      </c>
      <c r="Q127" s="22">
        <v>11</v>
      </c>
      <c r="R127" s="24"/>
      <c r="S127" s="23">
        <v>15</v>
      </c>
      <c r="U127" s="22">
        <v>11</v>
      </c>
      <c r="V127" s="24"/>
      <c r="W127" s="23">
        <v>17</v>
      </c>
      <c r="AA127">
        <f>IF(COUNT(AA117:AA126)=0,"",AVERAGE(AA117:AA126))</f>
        <v>15</v>
      </c>
    </row>
    <row r="128" s="1" customFormat="1" spans="7:27">
      <c r="G128" s="21"/>
      <c r="H128" s="21"/>
      <c r="I128" s="22">
        <v>12</v>
      </c>
      <c r="J128" s="21"/>
      <c r="K128" s="91">
        <v>15</v>
      </c>
      <c r="L128" s="21"/>
      <c r="M128" s="22">
        <v>12</v>
      </c>
      <c r="N128" s="24"/>
      <c r="O128" s="23">
        <v>17</v>
      </c>
      <c r="Q128" s="22">
        <v>12</v>
      </c>
      <c r="R128" s="24"/>
      <c r="S128" s="23">
        <v>15</v>
      </c>
      <c r="U128" s="22">
        <v>12</v>
      </c>
      <c r="V128" s="24"/>
      <c r="W128" s="23">
        <v>17</v>
      </c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>
        <v>17</v>
      </c>
      <c r="L129" s="21"/>
      <c r="M129" s="22">
        <v>13</v>
      </c>
      <c r="N129" s="24"/>
      <c r="O129" s="23">
        <v>17</v>
      </c>
      <c r="Q129" s="22">
        <v>13</v>
      </c>
      <c r="R129" s="24"/>
      <c r="S129" s="23">
        <v>16</v>
      </c>
      <c r="U129" s="22">
        <v>13</v>
      </c>
      <c r="V129" s="24"/>
      <c r="W129" s="23">
        <v>16</v>
      </c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>
        <v>17</v>
      </c>
      <c r="L130" s="21"/>
      <c r="M130" s="22">
        <v>14</v>
      </c>
      <c r="N130" s="24"/>
      <c r="O130" s="23">
        <v>16</v>
      </c>
      <c r="Q130" s="22">
        <v>14</v>
      </c>
      <c r="R130" s="24"/>
      <c r="S130" s="23">
        <v>16</v>
      </c>
      <c r="U130" s="22">
        <v>14</v>
      </c>
      <c r="V130" s="24"/>
      <c r="W130" s="23">
        <v>16</v>
      </c>
      <c r="Y130" s="22">
        <v>1</v>
      </c>
      <c r="Z130" s="24"/>
      <c r="AA130" s="23">
        <v>15</v>
      </c>
    </row>
    <row r="131" s="1" customFormat="1" spans="7:27">
      <c r="G131" s="21"/>
      <c r="H131" s="21"/>
      <c r="I131" s="22">
        <v>15</v>
      </c>
      <c r="J131" s="21"/>
      <c r="K131" s="91">
        <v>16</v>
      </c>
      <c r="L131" s="21"/>
      <c r="M131" s="22">
        <v>15</v>
      </c>
      <c r="N131" s="24"/>
      <c r="O131" s="23">
        <v>16</v>
      </c>
      <c r="Q131" s="22">
        <v>15</v>
      </c>
      <c r="R131" s="24"/>
      <c r="S131" s="23">
        <v>16</v>
      </c>
      <c r="U131" s="22">
        <v>15</v>
      </c>
      <c r="V131" s="24"/>
      <c r="W131" s="23">
        <v>15</v>
      </c>
      <c r="Y131" s="22">
        <v>2</v>
      </c>
      <c r="Z131" s="24"/>
      <c r="AA131" s="23">
        <v>15</v>
      </c>
    </row>
    <row r="132" s="1" customFormat="1" spans="7:27">
      <c r="G132" s="21"/>
      <c r="H132" s="21"/>
      <c r="I132" s="22">
        <v>16</v>
      </c>
      <c r="J132" s="21"/>
      <c r="K132" s="91">
        <v>17</v>
      </c>
      <c r="L132" s="21"/>
      <c r="M132" s="22">
        <v>16</v>
      </c>
      <c r="N132" s="24"/>
      <c r="O132" s="23">
        <v>16</v>
      </c>
      <c r="Q132" s="22">
        <v>16</v>
      </c>
      <c r="R132" s="24"/>
      <c r="S132" s="23">
        <v>16</v>
      </c>
      <c r="U132" s="22">
        <v>16</v>
      </c>
      <c r="V132" s="24"/>
      <c r="W132" s="23">
        <v>17</v>
      </c>
      <c r="Y132" s="22">
        <v>3</v>
      </c>
      <c r="Z132" s="24"/>
      <c r="AA132" s="23">
        <v>15</v>
      </c>
    </row>
    <row r="133" s="1" customFormat="1" spans="7:27">
      <c r="G133" s="21"/>
      <c r="H133" s="21"/>
      <c r="I133" s="22">
        <v>17</v>
      </c>
      <c r="J133" s="21"/>
      <c r="K133" s="91">
        <v>18</v>
      </c>
      <c r="L133" s="21"/>
      <c r="M133" s="22">
        <v>17</v>
      </c>
      <c r="N133" s="24"/>
      <c r="O133" s="23">
        <v>16</v>
      </c>
      <c r="Q133" s="22">
        <v>17</v>
      </c>
      <c r="R133" s="24"/>
      <c r="S133" s="23">
        <v>15</v>
      </c>
      <c r="U133" s="22">
        <v>17</v>
      </c>
      <c r="V133" s="24"/>
      <c r="W133" s="23">
        <v>16</v>
      </c>
      <c r="Y133" s="22">
        <v>4</v>
      </c>
      <c r="Z133" s="24"/>
      <c r="AA133" s="23">
        <v>15</v>
      </c>
    </row>
    <row r="134" s="1" customFormat="1" spans="7:27">
      <c r="G134" s="21"/>
      <c r="H134" s="21"/>
      <c r="I134" s="22">
        <v>18</v>
      </c>
      <c r="J134" s="21"/>
      <c r="K134" s="91">
        <v>18</v>
      </c>
      <c r="L134" s="21"/>
      <c r="M134" s="22">
        <v>18</v>
      </c>
      <c r="N134" s="24"/>
      <c r="O134" s="23">
        <v>17</v>
      </c>
      <c r="Q134" s="22">
        <v>18</v>
      </c>
      <c r="R134" s="24"/>
      <c r="S134" s="23">
        <v>15</v>
      </c>
      <c r="U134" s="22">
        <v>18</v>
      </c>
      <c r="V134" s="24"/>
      <c r="W134" s="23">
        <v>18</v>
      </c>
      <c r="Y134" s="22">
        <v>5</v>
      </c>
      <c r="Z134" s="24"/>
      <c r="AA134" s="23">
        <v>16</v>
      </c>
    </row>
    <row r="135" s="1" customFormat="1" spans="7:27">
      <c r="G135" s="21"/>
      <c r="H135" s="21"/>
      <c r="I135" s="22">
        <v>19</v>
      </c>
      <c r="J135" s="21"/>
      <c r="K135" s="91">
        <v>17</v>
      </c>
      <c r="L135" s="21"/>
      <c r="M135" s="22">
        <v>19</v>
      </c>
      <c r="N135" s="24"/>
      <c r="O135" s="23">
        <v>17</v>
      </c>
      <c r="Q135" s="22">
        <v>19</v>
      </c>
      <c r="R135" s="24"/>
      <c r="S135" s="23">
        <v>15</v>
      </c>
      <c r="U135" s="22">
        <v>19</v>
      </c>
      <c r="V135" s="24"/>
      <c r="W135" s="23">
        <v>17</v>
      </c>
      <c r="Y135" s="22">
        <v>6</v>
      </c>
      <c r="Z135" s="24"/>
      <c r="AA135" s="23">
        <v>16</v>
      </c>
    </row>
    <row r="136" s="1" customFormat="1" spans="7:27">
      <c r="G136" s="21"/>
      <c r="H136" s="21"/>
      <c r="I136" s="52">
        <v>20</v>
      </c>
      <c r="J136" s="74"/>
      <c r="K136" s="94">
        <v>18</v>
      </c>
      <c r="L136"/>
      <c r="M136" s="52">
        <v>20</v>
      </c>
      <c r="N136" s="53"/>
      <c r="O136" s="54">
        <v>16</v>
      </c>
      <c r="Q136" s="52">
        <v>20</v>
      </c>
      <c r="R136" s="53"/>
      <c r="S136" s="54">
        <v>16</v>
      </c>
      <c r="U136" s="52">
        <v>20</v>
      </c>
      <c r="V136" s="53"/>
      <c r="W136" s="54">
        <v>16</v>
      </c>
      <c r="Y136" s="22">
        <v>7</v>
      </c>
      <c r="Z136" s="24"/>
      <c r="AA136" s="23">
        <v>15</v>
      </c>
    </row>
    <row r="137" s="1" customFormat="1" spans="7:27">
      <c r="K137" s="95">
        <f>IF(COUNT(K117:K136)=0,"",AVERAGE(K117:K136))</f>
        <v>16.7</v>
      </c>
      <c r="L137" s="95"/>
      <c r="M137" s="95"/>
      <c r="N137" s="95"/>
      <c r="O137" s="95">
        <f>IF(COUNT(O117:O136)=0,"",AVERAGE(O117:O136))</f>
        <v>16.05</v>
      </c>
      <c r="P137" s="95"/>
      <c r="Q137" s="95"/>
      <c r="R137" s="95"/>
      <c r="S137" s="95">
        <f>IF(COUNT(S117:S136)=0,"",AVERAGE(S117:S136))</f>
        <v>15.55</v>
      </c>
      <c r="T137" s="95"/>
      <c r="U137" s="95"/>
      <c r="V137" s="95"/>
      <c r="W137" s="95">
        <f>IF(COUNT(W117:W136)=0,"",AVERAGE(W117:W136))</f>
        <v>16.3</v>
      </c>
      <c r="Y137" s="22">
        <v>8</v>
      </c>
      <c r="Z137" s="24"/>
      <c r="AA137" s="23">
        <v>16</v>
      </c>
    </row>
    <row r="138" s="1" customFormat="1" spans="7:27">
      <c r="Y138" s="22">
        <v>9</v>
      </c>
      <c r="Z138" s="24"/>
      <c r="AA138" s="23">
        <v>15</v>
      </c>
    </row>
    <row r="139" s="1" customFormat="1" spans="7:27">
      <c r="Y139" s="52">
        <v>10</v>
      </c>
      <c r="Z139" s="53"/>
      <c r="AA139" s="54">
        <v>15</v>
      </c>
    </row>
    <row r="140" s="1" customFormat="1" spans="7:27">
      <c r="AA140">
        <f>IF(COUNT(AA130:AA139)=0,"",AVERAGE(AA130:AA139))</f>
        <v>15.3</v>
      </c>
    </row>
    <row r="143" spans="7:27">
      <c r="I143" s="7" t="str">
        <f>"POINT-Typ "&amp;$B$9</f>
        <v>POINT-Typ 40 mm SP silk</v>
      </c>
      <c r="J143" s="7"/>
      <c r="M143" s="1"/>
      <c r="N143" s="1"/>
      <c r="Q143" s="1"/>
      <c r="R143" s="1"/>
      <c r="U143" s="1"/>
      <c r="V143" s="1"/>
      <c r="Y143" s="1"/>
      <c r="Z143" s="1"/>
    </row>
    <row r="144" spans="7:27">
      <c r="I144" s="88" t="s">
        <v>44</v>
      </c>
      <c r="J144" s="89"/>
      <c r="K144" s="90"/>
      <c r="M144" s="88" t="s">
        <v>45</v>
      </c>
      <c r="N144" s="89"/>
      <c r="O144" s="90"/>
      <c r="Q144" s="88" t="s">
        <v>46</v>
      </c>
      <c r="R144" s="89"/>
      <c r="S144" s="90"/>
      <c r="U144" s="88" t="s">
        <v>47</v>
      </c>
      <c r="V144" s="89"/>
      <c r="W144" s="90"/>
      <c r="Y144" s="88" t="s">
        <v>48</v>
      </c>
      <c r="Z144" s="89"/>
      <c r="AA144" s="90"/>
    </row>
    <row r="145" ht="28.5" spans="9:27">
      <c r="I145" s="22" t="s">
        <v>51</v>
      </c>
      <c r="J145" s="21" t="s">
        <v>52</v>
      </c>
      <c r="K145" s="23" t="s">
        <v>53</v>
      </c>
      <c r="M145" s="22" t="s">
        <v>51</v>
      </c>
      <c r="N145" s="24" t="s">
        <v>52</v>
      </c>
      <c r="O145" s="23" t="s">
        <v>53</v>
      </c>
      <c r="Q145" s="22" t="s">
        <v>51</v>
      </c>
      <c r="R145" s="24" t="s">
        <v>52</v>
      </c>
      <c r="S145" s="23" t="s">
        <v>53</v>
      </c>
      <c r="U145" s="22" t="s">
        <v>51</v>
      </c>
      <c r="V145" s="24" t="s">
        <v>52</v>
      </c>
      <c r="W145" s="23" t="s">
        <v>53</v>
      </c>
      <c r="Y145" s="22" t="s">
        <v>51</v>
      </c>
      <c r="Z145" s="24" t="s">
        <v>52</v>
      </c>
      <c r="AA145" s="23" t="s">
        <v>53</v>
      </c>
    </row>
    <row r="146" spans="9:27">
      <c r="I146" s="22">
        <v>1</v>
      </c>
      <c r="J146" s="21"/>
      <c r="K146" s="91"/>
      <c r="L146" s="21"/>
      <c r="M146" s="22">
        <v>1</v>
      </c>
      <c r="N146" s="24"/>
      <c r="O146" s="23"/>
      <c r="Q146" s="22">
        <v>1</v>
      </c>
      <c r="R146" s="24"/>
      <c r="S146" s="23"/>
      <c r="U146" s="22">
        <v>1</v>
      </c>
      <c r="V146" s="24"/>
      <c r="W146" s="23"/>
      <c r="Y146" s="22">
        <v>1</v>
      </c>
      <c r="Z146" s="24"/>
      <c r="AA146" s="23"/>
    </row>
    <row r="147" spans="9:27">
      <c r="I147" s="22">
        <v>2</v>
      </c>
      <c r="J147" s="21"/>
      <c r="K147" s="91"/>
      <c r="L147" s="21"/>
      <c r="M147" s="22">
        <v>2</v>
      </c>
      <c r="N147" s="24"/>
      <c r="O147" s="23"/>
      <c r="Q147" s="22">
        <v>2</v>
      </c>
      <c r="R147" s="24"/>
      <c r="S147" s="23"/>
      <c r="U147" s="22">
        <v>2</v>
      </c>
      <c r="V147" s="24"/>
      <c r="W147" s="23"/>
      <c r="Y147" s="22">
        <v>2</v>
      </c>
      <c r="Z147" s="24"/>
      <c r="AA147" s="23"/>
    </row>
    <row r="148" spans="9:27">
      <c r="I148" s="22">
        <v>3</v>
      </c>
      <c r="J148" s="21"/>
      <c r="K148" s="91"/>
      <c r="L148" s="21"/>
      <c r="M148" s="22">
        <v>3</v>
      </c>
      <c r="N148" s="24"/>
      <c r="O148" s="23"/>
      <c r="Q148" s="22">
        <v>3</v>
      </c>
      <c r="R148" s="24"/>
      <c r="S148" s="23"/>
      <c r="U148" s="22">
        <v>3</v>
      </c>
      <c r="V148" s="24"/>
      <c r="W148" s="23"/>
      <c r="Y148" s="22">
        <v>3</v>
      </c>
      <c r="Z148" s="24"/>
      <c r="AA148" s="23"/>
    </row>
    <row r="149" spans="9:27">
      <c r="I149" s="22">
        <v>4</v>
      </c>
      <c r="J149" s="21"/>
      <c r="K149" s="91"/>
      <c r="L149" s="21"/>
      <c r="M149" s="22">
        <v>4</v>
      </c>
      <c r="N149" s="24"/>
      <c r="O149" s="23"/>
      <c r="Q149" s="22">
        <v>4</v>
      </c>
      <c r="R149" s="24"/>
      <c r="S149" s="23"/>
      <c r="U149" s="22">
        <v>4</v>
      </c>
      <c r="V149" s="24"/>
      <c r="W149" s="23"/>
      <c r="Y149" s="22">
        <v>4</v>
      </c>
      <c r="Z149" s="24"/>
      <c r="AA149" s="23"/>
    </row>
    <row r="150" spans="9:27">
      <c r="I150" s="22">
        <v>5</v>
      </c>
      <c r="J150" s="21"/>
      <c r="K150" s="91"/>
      <c r="L150" s="21"/>
      <c r="M150" s="22">
        <v>5</v>
      </c>
      <c r="N150" s="24"/>
      <c r="O150" s="23"/>
      <c r="Q150" s="22">
        <v>5</v>
      </c>
      <c r="R150" s="24"/>
      <c r="S150" s="23"/>
      <c r="U150" s="22">
        <v>5</v>
      </c>
      <c r="V150" s="24"/>
      <c r="W150" s="23"/>
      <c r="Y150" s="22">
        <v>5</v>
      </c>
      <c r="Z150" s="24"/>
      <c r="AA150" s="23"/>
    </row>
    <row r="151" spans="9:27">
      <c r="I151" s="22">
        <v>6</v>
      </c>
      <c r="J151" s="21"/>
      <c r="K151" s="91"/>
      <c r="L151" s="21"/>
      <c r="M151" s="22">
        <v>6</v>
      </c>
      <c r="N151" s="24"/>
      <c r="O151" s="23"/>
      <c r="Q151" s="22">
        <v>6</v>
      </c>
      <c r="R151" s="24"/>
      <c r="S151" s="23"/>
      <c r="U151" s="22">
        <v>6</v>
      </c>
      <c r="V151" s="24"/>
      <c r="W151" s="23"/>
      <c r="Y151" s="22">
        <v>6</v>
      </c>
      <c r="Z151" s="24"/>
      <c r="AA151" s="23"/>
    </row>
    <row r="152" spans="9:27">
      <c r="I152" s="22">
        <v>7</v>
      </c>
      <c r="J152" s="21"/>
      <c r="K152" s="91"/>
      <c r="L152" s="21"/>
      <c r="M152" s="22">
        <v>7</v>
      </c>
      <c r="N152" s="24"/>
      <c r="O152" s="23"/>
      <c r="Q152" s="22">
        <v>7</v>
      </c>
      <c r="R152" s="24"/>
      <c r="S152" s="23"/>
      <c r="U152" s="22">
        <v>7</v>
      </c>
      <c r="V152" s="24"/>
      <c r="W152" s="23"/>
      <c r="Y152" s="22">
        <v>7</v>
      </c>
      <c r="Z152" s="24"/>
      <c r="AA152" s="23"/>
    </row>
    <row r="153" spans="9:27">
      <c r="I153" s="22">
        <v>8</v>
      </c>
      <c r="J153" s="21"/>
      <c r="K153" s="91"/>
      <c r="L153" s="21"/>
      <c r="M153" s="22">
        <v>8</v>
      </c>
      <c r="N153" s="24"/>
      <c r="O153" s="23"/>
      <c r="Q153" s="22">
        <v>8</v>
      </c>
      <c r="R153" s="24"/>
      <c r="S153" s="23"/>
      <c r="U153" s="22">
        <v>8</v>
      </c>
      <c r="V153" s="24"/>
      <c r="W153" s="23"/>
      <c r="Y153" s="22">
        <v>8</v>
      </c>
      <c r="Z153" s="24"/>
      <c r="AA153" s="23"/>
    </row>
    <row r="154" spans="9:27">
      <c r="I154" s="22">
        <v>9</v>
      </c>
      <c r="J154" s="21"/>
      <c r="K154" s="91"/>
      <c r="L154" s="21"/>
      <c r="M154" s="22">
        <v>9</v>
      </c>
      <c r="N154" s="24"/>
      <c r="O154" s="23"/>
      <c r="Q154" s="22">
        <v>9</v>
      </c>
      <c r="R154" s="24"/>
      <c r="S154" s="23"/>
      <c r="U154" s="22">
        <v>9</v>
      </c>
      <c r="V154" s="24"/>
      <c r="W154" s="23"/>
      <c r="Y154" s="22">
        <v>9</v>
      </c>
      <c r="Z154" s="24"/>
      <c r="AA154" s="23"/>
    </row>
    <row r="155" spans="9:27">
      <c r="I155" s="22">
        <v>10</v>
      </c>
      <c r="J155" s="21"/>
      <c r="K155" s="91"/>
      <c r="L155" s="21"/>
      <c r="M155" s="22">
        <v>10</v>
      </c>
      <c r="N155" s="24"/>
      <c r="O155" s="23"/>
      <c r="Q155" s="22">
        <v>10</v>
      </c>
      <c r="R155" s="24"/>
      <c r="S155" s="23"/>
      <c r="U155" s="22">
        <v>10</v>
      </c>
      <c r="V155" s="24"/>
      <c r="W155" s="23"/>
      <c r="Y155" s="52">
        <v>10</v>
      </c>
      <c r="Z155" s="53"/>
      <c r="AA155" s="54"/>
    </row>
    <row r="156" spans="9:27">
      <c r="I156" s="22">
        <v>11</v>
      </c>
      <c r="J156" s="21"/>
      <c r="K156" s="91"/>
      <c r="L156" s="21"/>
      <c r="M156" s="22">
        <v>11</v>
      </c>
      <c r="N156" s="24"/>
      <c r="O156" s="23"/>
      <c r="Q156" s="22">
        <v>11</v>
      </c>
      <c r="R156" s="24"/>
      <c r="S156" s="23"/>
      <c r="U156" s="22">
        <v>11</v>
      </c>
      <c r="V156" s="24"/>
      <c r="W156" s="23"/>
      <c r="Y156" s="1"/>
      <c r="Z156" s="1"/>
      <c r="AA156" t="str">
        <f>IF(COUNT(AA146:AA155)=0,"",AVERAGE(AA146:AA155))</f>
        <v/>
      </c>
    </row>
    <row r="157" spans="9:27">
      <c r="I157" s="22">
        <v>12</v>
      </c>
      <c r="J157" s="21"/>
      <c r="K157" s="91"/>
      <c r="L157" s="21"/>
      <c r="M157" s="22">
        <v>12</v>
      </c>
      <c r="N157" s="24"/>
      <c r="O157" s="23"/>
      <c r="Q157" s="22">
        <v>12</v>
      </c>
      <c r="R157" s="24"/>
      <c r="S157" s="23"/>
      <c r="U157" s="22">
        <v>12</v>
      </c>
      <c r="V157" s="24"/>
      <c r="W157" s="23"/>
      <c r="Y157" s="88" t="s">
        <v>91</v>
      </c>
      <c r="Z157" s="92"/>
      <c r="AA157" s="93"/>
    </row>
    <row r="158" ht="28.5" spans="9:27">
      <c r="I158" s="22">
        <v>13</v>
      </c>
      <c r="J158" s="21"/>
      <c r="K158" s="91"/>
      <c r="L158" s="21"/>
      <c r="M158" s="22">
        <v>13</v>
      </c>
      <c r="N158" s="24"/>
      <c r="O158" s="23"/>
      <c r="Q158" s="22">
        <v>13</v>
      </c>
      <c r="R158" s="24"/>
      <c r="S158" s="23"/>
      <c r="U158" s="22">
        <v>13</v>
      </c>
      <c r="V158" s="24"/>
      <c r="W158" s="23"/>
      <c r="Y158" s="22" t="s">
        <v>51</v>
      </c>
      <c r="Z158" s="24" t="s">
        <v>52</v>
      </c>
      <c r="AA158" s="23" t="s">
        <v>53</v>
      </c>
    </row>
    <row r="159" spans="9:27">
      <c r="I159" s="22">
        <v>14</v>
      </c>
      <c r="J159" s="21"/>
      <c r="K159" s="91"/>
      <c r="L159" s="21"/>
      <c r="M159" s="22">
        <v>14</v>
      </c>
      <c r="N159" s="24"/>
      <c r="O159" s="23"/>
      <c r="Q159" s="22">
        <v>14</v>
      </c>
      <c r="R159" s="24"/>
      <c r="S159" s="23"/>
      <c r="U159" s="22">
        <v>14</v>
      </c>
      <c r="V159" s="24"/>
      <c r="W159" s="23"/>
      <c r="Y159" s="22">
        <v>1</v>
      </c>
      <c r="Z159" s="24"/>
      <c r="AA159" s="23"/>
    </row>
    <row r="160" spans="9:27">
      <c r="I160" s="22">
        <v>15</v>
      </c>
      <c r="J160" s="21"/>
      <c r="K160" s="91"/>
      <c r="L160" s="21"/>
      <c r="M160" s="22">
        <v>15</v>
      </c>
      <c r="N160" s="24"/>
      <c r="O160" s="23"/>
      <c r="Q160" s="22">
        <v>15</v>
      </c>
      <c r="R160" s="24"/>
      <c r="S160" s="23"/>
      <c r="U160" s="22">
        <v>15</v>
      </c>
      <c r="V160" s="24"/>
      <c r="W160" s="23"/>
      <c r="Y160" s="22">
        <v>2</v>
      </c>
      <c r="Z160" s="24"/>
      <c r="AA160" s="23"/>
    </row>
    <row r="161" spans="9:27">
      <c r="I161" s="22">
        <v>16</v>
      </c>
      <c r="J161" s="21"/>
      <c r="K161" s="91"/>
      <c r="L161" s="21"/>
      <c r="M161" s="22">
        <v>16</v>
      </c>
      <c r="N161" s="24"/>
      <c r="O161" s="23"/>
      <c r="Q161" s="22">
        <v>16</v>
      </c>
      <c r="R161" s="24"/>
      <c r="S161" s="23"/>
      <c r="U161" s="22">
        <v>16</v>
      </c>
      <c r="V161" s="24"/>
      <c r="W161" s="23"/>
      <c r="Y161" s="22">
        <v>3</v>
      </c>
      <c r="Z161" s="24"/>
      <c r="AA161" s="23"/>
    </row>
    <row r="162" spans="9:27">
      <c r="I162" s="22">
        <v>17</v>
      </c>
      <c r="J162" s="21"/>
      <c r="K162" s="91"/>
      <c r="L162" s="21"/>
      <c r="M162" s="22">
        <v>17</v>
      </c>
      <c r="N162" s="24"/>
      <c r="O162" s="23"/>
      <c r="Q162" s="22">
        <v>17</v>
      </c>
      <c r="R162" s="24"/>
      <c r="S162" s="23"/>
      <c r="U162" s="22">
        <v>17</v>
      </c>
      <c r="V162" s="24"/>
      <c r="W162" s="23"/>
      <c r="Y162" s="22">
        <v>4</v>
      </c>
      <c r="Z162" s="24"/>
      <c r="AA162" s="23"/>
    </row>
    <row r="163" spans="9:27">
      <c r="I163" s="22">
        <v>18</v>
      </c>
      <c r="J163" s="21"/>
      <c r="K163" s="91"/>
      <c r="L163" s="21"/>
      <c r="M163" s="22">
        <v>18</v>
      </c>
      <c r="N163" s="24"/>
      <c r="O163" s="23"/>
      <c r="Q163" s="22">
        <v>18</v>
      </c>
      <c r="R163" s="24"/>
      <c r="S163" s="23"/>
      <c r="U163" s="22">
        <v>18</v>
      </c>
      <c r="V163" s="24"/>
      <c r="W163" s="23"/>
      <c r="Y163" s="22">
        <v>5</v>
      </c>
      <c r="Z163" s="24"/>
      <c r="AA163" s="23"/>
    </row>
    <row r="164" spans="9:27">
      <c r="I164" s="22">
        <v>19</v>
      </c>
      <c r="J164" s="21"/>
      <c r="K164" s="91"/>
      <c r="L164" s="21"/>
      <c r="M164" s="22">
        <v>19</v>
      </c>
      <c r="N164" s="24"/>
      <c r="O164" s="23"/>
      <c r="Q164" s="22">
        <v>19</v>
      </c>
      <c r="R164" s="24"/>
      <c r="S164" s="23"/>
      <c r="U164" s="22">
        <v>19</v>
      </c>
      <c r="V164" s="24"/>
      <c r="W164" s="23"/>
      <c r="Y164" s="22">
        <v>6</v>
      </c>
      <c r="Z164" s="24"/>
      <c r="AA164" s="23"/>
    </row>
    <row r="165" spans="9:27">
      <c r="I165" s="52">
        <v>20</v>
      </c>
      <c r="J165" s="74"/>
      <c r="K165" s="94"/>
      <c r="L165"/>
      <c r="M165" s="52">
        <v>20</v>
      </c>
      <c r="N165" s="53"/>
      <c r="O165" s="54"/>
      <c r="Q165" s="52">
        <v>20</v>
      </c>
      <c r="R165" s="53"/>
      <c r="S165" s="54"/>
      <c r="U165" s="52">
        <v>20</v>
      </c>
      <c r="V165" s="53"/>
      <c r="W165" s="54"/>
      <c r="Y165" s="22">
        <v>7</v>
      </c>
      <c r="Z165" s="24"/>
      <c r="AA165" s="23"/>
    </row>
    <row r="166" spans="9:27">
      <c r="J166" s="1"/>
      <c r="K166" s="95" t="str">
        <f>IF(COUNT(K146:K165)=0,"",AVERAGE(K146:K165))</f>
        <v/>
      </c>
      <c r="L166" s="95"/>
      <c r="M166" s="95"/>
      <c r="N166" s="95"/>
      <c r="O166" s="95" t="str">
        <f>IF(COUNT(O146:O165)=0,"",AVERAGE(O146:O165))</f>
        <v/>
      </c>
      <c r="P166" s="95"/>
      <c r="Q166" s="95"/>
      <c r="R166" s="95"/>
      <c r="S166" s="95" t="str">
        <f>IF(COUNT(S146:S165)=0,"",AVERAGE(S146:S165))</f>
        <v/>
      </c>
      <c r="T166" s="95"/>
      <c r="U166" s="95"/>
      <c r="V166" s="95"/>
      <c r="W166" s="95" t="str">
        <f>IF(COUNT(W146:W165)=0,"",AVERAGE(W146:W165))</f>
        <v/>
      </c>
      <c r="Y166" s="22">
        <v>8</v>
      </c>
      <c r="Z166" s="24"/>
      <c r="AA166" s="23"/>
    </row>
    <row r="167" spans="9:27">
      <c r="J167" s="1"/>
      <c r="M167" s="1"/>
      <c r="N167" s="1"/>
      <c r="Q167" s="1"/>
      <c r="R167" s="1"/>
      <c r="U167" s="1"/>
      <c r="V167" s="1"/>
      <c r="Y167" s="22">
        <v>9</v>
      </c>
      <c r="Z167" s="24"/>
      <c r="AA167" s="23"/>
    </row>
    <row r="168" spans="9:27">
      <c r="J168" s="1"/>
      <c r="M168" s="1"/>
      <c r="N168" s="1"/>
      <c r="Q168" s="1"/>
      <c r="R168" s="1"/>
      <c r="U168" s="1"/>
      <c r="V168" s="1"/>
      <c r="Y168" s="52">
        <v>10</v>
      </c>
      <c r="Z168" s="53"/>
      <c r="AA168" s="54"/>
    </row>
  </sheetData>
  <conditionalFormatting sqref="K5:K24">
    <cfRule type="top10" dxfId="0" priority="76" percent="1" rank="1"/>
    <cfRule type="top10" dxfId="1" priority="75" percent="1" bottom="1" rank="1"/>
  </conditionalFormatting>
  <conditionalFormatting sqref="K33:K52">
    <cfRule type="top10" dxfId="0" priority="64" percent="1" rank="1"/>
    <cfRule type="top10" dxfId="2" priority="63" percent="1" bottom="1" rank="1"/>
  </conditionalFormatting>
  <conditionalFormatting sqref="K61:K80">
    <cfRule type="top10" dxfId="0" priority="56" percent="1" rank="1"/>
    <cfRule type="top10" dxfId="2" priority="55" percent="1" bottom="1" rank="1"/>
  </conditionalFormatting>
  <conditionalFormatting sqref="K89:K108">
    <cfRule type="top10" dxfId="0" priority="40" percent="1" rank="1"/>
    <cfRule type="top10" dxfId="2" priority="39" percent="1" bottom="1" rank="1"/>
  </conditionalFormatting>
  <conditionalFormatting sqref="K117:K136">
    <cfRule type="top10" dxfId="0" priority="28" percent="1" rank="1"/>
    <cfRule type="top10" dxfId="2" priority="27" percent="1" bottom="1" rank="1"/>
  </conditionalFormatting>
  <conditionalFormatting sqref="K146:K165">
    <cfRule type="top10" dxfId="0" priority="26" percent="1" rank="1"/>
    <cfRule type="top10" dxfId="2" priority="25" percent="1" bottom="1" rank="1"/>
  </conditionalFormatting>
  <conditionalFormatting sqref="O5:O24">
    <cfRule type="top10" dxfId="0" priority="74" percent="1" rank="1"/>
    <cfRule type="top10" dxfId="1" priority="73" percent="1" bottom="1" rank="1"/>
  </conditionalFormatting>
  <conditionalFormatting sqref="O33:O52">
    <cfRule type="top10" dxfId="0" priority="62" percent="1" rank="1"/>
    <cfRule type="top10" dxfId="2" priority="61" percent="1" bottom="1" rank="1"/>
  </conditionalFormatting>
  <conditionalFormatting sqref="O61:O80">
    <cfRule type="top10" dxfId="0" priority="54" percent="1" rank="1"/>
    <cfRule type="top10" dxfId="2" priority="53" percent="1" bottom="1" rank="1"/>
  </conditionalFormatting>
  <conditionalFormatting sqref="O89:O108">
    <cfRule type="top10" dxfId="0" priority="38" percent="1" rank="1"/>
    <cfRule type="top10" dxfId="2" priority="37" percent="1" bottom="1" rank="1"/>
  </conditionalFormatting>
  <conditionalFormatting sqref="O117:O136">
    <cfRule type="top10" dxfId="0" priority="10" percent="1" rank="1"/>
    <cfRule type="top10" dxfId="2" priority="9" percent="1" bottom="1" rank="1"/>
  </conditionalFormatting>
  <conditionalFormatting sqref="O146:O165">
    <cfRule type="top10" dxfId="0" priority="24" percent="1" rank="1"/>
    <cfRule type="top10" dxfId="2" priority="23" percent="1" bottom="1" rank="1"/>
  </conditionalFormatting>
  <conditionalFormatting sqref="S5:S24">
    <cfRule type="top10" dxfId="0" priority="72" percent="1" rank="1"/>
    <cfRule type="top10" dxfId="1" priority="71" percent="1" bottom="1" rank="1"/>
  </conditionalFormatting>
  <conditionalFormatting sqref="S33:S52">
    <cfRule type="top10" dxfId="0" priority="60" percent="1" rank="1"/>
    <cfRule type="top10" dxfId="2" priority="59" percent="1" bottom="1" rank="1"/>
  </conditionalFormatting>
  <conditionalFormatting sqref="S61:S80">
    <cfRule type="top10" dxfId="0" priority="12" percent="1" rank="1"/>
    <cfRule type="top10" dxfId="2" priority="11" percent="1" bottom="1" rank="1"/>
  </conditionalFormatting>
  <conditionalFormatting sqref="S68:S75">
    <cfRule type="top10" dxfId="0" priority="14" percent="1" rank="1"/>
    <cfRule type="top10" dxfId="2" priority="13" percent="1" bottom="1" rank="1"/>
  </conditionalFormatting>
  <conditionalFormatting sqref="S89:S108">
    <cfRule type="top10" dxfId="0" priority="36" percent="1" rank="1"/>
    <cfRule type="top10" dxfId="2" priority="35" percent="1" bottom="1" rank="1"/>
  </conditionalFormatting>
  <conditionalFormatting sqref="S117:S136">
    <cfRule type="top10" dxfId="0" priority="6" percent="1" rank="1"/>
    <cfRule type="top10" dxfId="2" priority="5" percent="1" bottom="1" rank="1"/>
  </conditionalFormatting>
  <conditionalFormatting sqref="S146:S165">
    <cfRule type="top10" dxfId="0" priority="22" percent="1" rank="1"/>
    <cfRule type="top10" dxfId="2" priority="21" percent="1" bottom="1" rank="1"/>
  </conditionalFormatting>
  <conditionalFormatting sqref="W5:W24">
    <cfRule type="top10" dxfId="0" priority="70" percent="1" rank="1"/>
    <cfRule type="top10" dxfId="1" priority="69" percent="1" bottom="1" rank="1"/>
  </conditionalFormatting>
  <conditionalFormatting sqref="W33:W52">
    <cfRule type="top10" dxfId="0" priority="58" percent="1" rank="1"/>
    <cfRule type="top10" dxfId="2" priority="57" percent="1" bottom="1" rank="1"/>
  </conditionalFormatting>
  <conditionalFormatting sqref="W89:W108">
    <cfRule type="top10" dxfId="0" priority="34" percent="1" rank="1"/>
    <cfRule type="top10" dxfId="2" priority="33" percent="1" bottom="1" rank="1"/>
  </conditionalFormatting>
  <conditionalFormatting sqref="W117:W136">
    <cfRule type="top10" dxfId="0" priority="8" percent="1" rank="1"/>
    <cfRule type="top10" dxfId="2" priority="7" percent="1" bottom="1" rank="1"/>
  </conditionalFormatting>
  <conditionalFormatting sqref="W146:W165">
    <cfRule type="top10" dxfId="0" priority="20" percent="1" rank="1"/>
    <cfRule type="top10" dxfId="2" priority="19" percent="1" bottom="1" rank="1"/>
  </conditionalFormatting>
  <conditionalFormatting sqref="AA5:AA14">
    <cfRule type="top10" dxfId="0" priority="68" percent="1" rank="1"/>
    <cfRule type="top10" dxfId="1" priority="67" percent="1" bottom="1" rank="1"/>
  </conditionalFormatting>
  <conditionalFormatting sqref="AA18:AA27">
    <cfRule type="top10" dxfId="0" priority="66" percent="1" rank="1"/>
    <cfRule type="top10" dxfId="1" priority="65" percent="1" bottom="1" rank="1"/>
  </conditionalFormatting>
  <conditionalFormatting sqref="AA33:AA42">
    <cfRule type="top10" dxfId="0" priority="44" percent="1" rank="1"/>
    <cfRule type="top10" dxfId="2" priority="43" percent="1" bottom="1" rank="1"/>
  </conditionalFormatting>
  <conditionalFormatting sqref="AA46:AA55">
    <cfRule type="top10" dxfId="0" priority="42" percent="1" rank="1"/>
    <cfRule type="top10" dxfId="2" priority="41" percent="1" bottom="1" rank="1"/>
  </conditionalFormatting>
  <conditionalFormatting sqref="AA61:AA70">
    <cfRule type="top10" dxfId="0" priority="48" percent="1" rank="1"/>
    <cfRule type="top10" dxfId="2" priority="47" percent="1" bottom="1" rank="1"/>
  </conditionalFormatting>
  <conditionalFormatting sqref="AA74:AA83">
    <cfRule type="top10" dxfId="0" priority="46" percent="1" rank="1"/>
    <cfRule type="top10" dxfId="2" priority="45" percent="1" bottom="1" rank="1"/>
  </conditionalFormatting>
  <conditionalFormatting sqref="AA89:AA98">
    <cfRule type="top10" dxfId="0" priority="32" percent="1" rank="10"/>
    <cfRule type="top10" dxfId="2" priority="31" percent="1" bottom="1" rank="1"/>
  </conditionalFormatting>
  <conditionalFormatting sqref="AA102:AA111">
    <cfRule type="top10" dxfId="0" priority="30" percent="1" rank="1"/>
    <cfRule type="top10" dxfId="2" priority="29" percent="1" bottom="1" rank="1"/>
  </conditionalFormatting>
  <conditionalFormatting sqref="AA117:AA126">
    <cfRule type="top10" dxfId="0" priority="2" percent="1" rank="1"/>
    <cfRule type="top10" dxfId="2" priority="1" percent="1" bottom="1" rank="1"/>
  </conditionalFormatting>
  <conditionalFormatting sqref="AA130:AA139">
    <cfRule type="top10" dxfId="0" priority="4" percent="1" rank="1"/>
    <cfRule type="top10" dxfId="2" priority="3" percent="1" bottom="1" rank="1"/>
  </conditionalFormatting>
  <conditionalFormatting sqref="AA146:AA155">
    <cfRule type="top10" dxfId="0" priority="18" percent="1" rank="10"/>
    <cfRule type="top10" dxfId="2" priority="17" percent="1" bottom="1" rank="1"/>
  </conditionalFormatting>
  <conditionalFormatting sqref="AA159:AA168">
    <cfRule type="top10" dxfId="0" priority="16" percent="1" rank="1"/>
    <cfRule type="top10" dxfId="2" priority="15" percent="1" bottom="1" rank="1"/>
  </conditionalFormatting>
  <conditionalFormatting sqref="S61:S67;S76:S80;W62:W69">
    <cfRule type="top10" dxfId="0" priority="52" percent="1" rank="1"/>
    <cfRule type="top10" dxfId="2" priority="51" percent="1" bottom="1" rank="1"/>
  </conditionalFormatting>
  <conditionalFormatting sqref="W61;W70:W80">
    <cfRule type="top10" dxfId="0" priority="50" percent="1" rank="1"/>
    <cfRule type="top10" dxfId="2" priority="49" percent="1" bottom="1" rank="1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68"/>
  <sheetViews>
    <sheetView workbookViewId="0">
      <selection activeCell="D12" sqref="D12:E12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8.9047619047619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2" s="1" customFormat="1" ht="21" spans="1:27">
      <c r="A2" s="3" t="s">
        <v>107</v>
      </c>
      <c r="B2" s="4"/>
      <c r="C2" s="5"/>
      <c r="D2" s="5"/>
      <c r="E2" s="6"/>
      <c r="G2" s="7"/>
      <c r="H2" s="7"/>
      <c r="I2" s="7" t="str">
        <f>"POINT-Typ "&amp;$B$4</f>
        <v>POINT-Typ 26 mm black</v>
      </c>
      <c r="J2" s="7"/>
    </row>
    <row r="3" s="1" customFormat="1" spans="1:27">
      <c r="A3" s="8" t="s">
        <v>38</v>
      </c>
      <c r="B3" s="9" t="s">
        <v>39</v>
      </c>
      <c r="C3" s="9" t="s">
        <v>40</v>
      </c>
      <c r="D3" s="9" t="s">
        <v>41</v>
      </c>
      <c r="E3" s="9" t="s">
        <v>42</v>
      </c>
      <c r="F3" s="10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15" t="s">
        <v>49</v>
      </c>
      <c r="B4" t="s">
        <v>50</v>
      </c>
      <c r="C4" s="16">
        <f>IF(COUNT(K5:K24,O5:O24,S5:S24,W5:W24,AA5:AA14,AA18:AA27)=0,"",MIN(K5:K24,O5:O24,S5:S24,W5:W24,AA5:AA14,AA18:AA27))</f>
        <v>13</v>
      </c>
      <c r="D4" s="17">
        <f>IF(COUNT(K5:K24,O5:O24,S5:S24,W5:W24,AA5:AA14,AA18:AA27)=0,"",MAX(K5:K24,O5:O24,S5:S24,W5:W24,AA5:AA14,AA18:AA27))</f>
        <v>18</v>
      </c>
      <c r="E4" s="18">
        <f>IF(COUNT(K5:K24,O5:O24,S5:S24,W5:W24,AA5:AA14,AA18:AA27)=0,"",AVERAGE(K5:K24,O5:O24,S5:S24,W5:W24,AA5:AA14,AA18:AA27))</f>
        <v>15.09</v>
      </c>
      <c r="F4" s="19">
        <f>IF(OR(C4="",D4="",E4=""),"",((D4-C4)/E4)*100)</f>
        <v>33.1345261762757</v>
      </c>
      <c r="G4" s="21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15"/>
      <c r="B5" t="s">
        <v>54</v>
      </c>
      <c r="C5" s="16">
        <f>IF(COUNT(K33:K52,O33:O52,S33:S52,W33:W52,AA33:AA42,AA46:AA55)=0,"",MIN(K33:K52,O33:O52,S33:S52,W33:W52,AA33:AA42,AA46:AA55))</f>
        <v>14</v>
      </c>
      <c r="D5" s="17">
        <f>IF(COUNT(K33:K52,O33:O52,S33:S52,W33:W52,AA33:AA42,AA46:AA55)=0,"",MAX(K33:K52,O33:O52,S33:S52,W33:W52,AA33:AA42,AA46:AA55))</f>
        <v>19</v>
      </c>
      <c r="E5" s="18">
        <f>IF(COUNT(K33:K52,O33:O52,S33:S52,W33:W52,AA33:AA42,AA46:AA55)=0,"",AVERAGE(K33:K52,O33:O52,S33:S52,W33:W52,AA33:AA42,AA46:AA55))</f>
        <v>16.17</v>
      </c>
      <c r="F5" s="19">
        <f t="shared" ref="F4:F8" si="0">IF(OR(C5="",D5="",E5=""),"",((D5-C5)/E5)*100)</f>
        <v>30.9214594928881</v>
      </c>
      <c r="G5" s="21"/>
      <c r="H5" s="21"/>
      <c r="I5" s="22">
        <v>1</v>
      </c>
      <c r="J5" s="21"/>
      <c r="K5" s="91">
        <v>16</v>
      </c>
      <c r="L5" s="21"/>
      <c r="M5" s="22">
        <v>1</v>
      </c>
      <c r="N5" s="24"/>
      <c r="O5" s="23">
        <v>15</v>
      </c>
      <c r="Q5" s="22">
        <v>1</v>
      </c>
      <c r="R5" s="24"/>
      <c r="S5" s="23">
        <v>14</v>
      </c>
      <c r="U5" s="22">
        <v>1</v>
      </c>
      <c r="V5" s="24"/>
      <c r="W5" s="23">
        <v>14</v>
      </c>
      <c r="Y5" s="22">
        <v>1</v>
      </c>
      <c r="Z5" s="24">
        <v>50</v>
      </c>
      <c r="AA5" s="23">
        <v>14</v>
      </c>
    </row>
    <row r="6" s="1" customFormat="1" spans="1:27">
      <c r="A6" s="15"/>
      <c r="B6" t="s">
        <v>55</v>
      </c>
      <c r="C6" s="16">
        <f>IF(COUNT(K61:K80,O61:O80,S61:S80,W61:W80,AA61:AA70,AA74:AA83)=0,"",MIN(K61:K80,O61:O80,S61:S80,W61:W80,AA61:AA70,AA74:AA83))</f>
        <v>14</v>
      </c>
      <c r="D6" s="17">
        <f>IF(COUNT(K61:K80,O61:O80,S61:S80,W61:W80,AA61:AA70,AA74:AA83)=0,"",MAX(K61:K80,O61:O80,S61:S80,W61:W80,AA61:AA70,AA74:AA83))</f>
        <v>20</v>
      </c>
      <c r="E6" s="18">
        <f>IF(COUNT(K61:K80,O61:O80,S61:S80,W61:W80,AA61:AA70,AA74:AA83)=0,"",AVERAGE(K61:K80,O61:O80,S61:S80,W61:W80,AA61:AA70,AA74:AA83))</f>
        <v>16.13</v>
      </c>
      <c r="F6" s="19">
        <f t="shared" si="0"/>
        <v>37.197768133912</v>
      </c>
      <c r="G6" s="21"/>
      <c r="H6" s="21"/>
      <c r="I6" s="22">
        <v>2</v>
      </c>
      <c r="J6" s="21"/>
      <c r="K6" s="91">
        <v>16</v>
      </c>
      <c r="L6" s="21"/>
      <c r="M6" s="22">
        <v>2</v>
      </c>
      <c r="N6" s="24"/>
      <c r="O6" s="23">
        <v>15</v>
      </c>
      <c r="Q6" s="22">
        <v>2</v>
      </c>
      <c r="R6" s="24"/>
      <c r="S6" s="23">
        <v>14</v>
      </c>
      <c r="U6" s="22">
        <v>2</v>
      </c>
      <c r="V6" s="24"/>
      <c r="W6" s="23">
        <v>14</v>
      </c>
      <c r="Y6" s="22">
        <v>2</v>
      </c>
      <c r="Z6" s="24"/>
      <c r="AA6" s="23">
        <v>14</v>
      </c>
    </row>
    <row r="7" s="1" customFormat="1" spans="1:27">
      <c r="A7" s="15" t="s">
        <v>56</v>
      </c>
      <c r="B7" t="s">
        <v>57</v>
      </c>
      <c r="C7" s="16">
        <f>IF(COUNT(K89:K108,O89:O108,S89:S108,W89:W108,AA89:AA98,AA102:AA111)=0,"",MIN(K89:K108,O89:O108,S89:S108,W89:W108,AA89:AA98,AA102:AA111))</f>
        <v>15</v>
      </c>
      <c r="D7" s="17">
        <f>IF(COUNT(K89:K108,O89:O108,S89:S108,W89:W108,AA89:AA98,AA102:AA111)=0,"",MAX(K89:K108,O89:O108,S89:S108,W89:W108,AA89:AA98,AA102:AA111))</f>
        <v>20</v>
      </c>
      <c r="E7" s="18">
        <f>IF(COUNT(K89:K108,O89:O108,S89:S108,W89:W108,AA89:AA98,AA102:AA111)=0,"",AVERAGE(K89:K108,O89:O108,S89:S108,W89:W108,AA89:AA98,AA102:AA111))</f>
        <v>17.4040404040404</v>
      </c>
      <c r="F7" s="19">
        <f t="shared" si="0"/>
        <v>28.7289611143355</v>
      </c>
      <c r="G7" s="21"/>
      <c r="H7" s="21"/>
      <c r="I7" s="22">
        <v>3</v>
      </c>
      <c r="J7" s="21"/>
      <c r="K7" s="91">
        <v>17</v>
      </c>
      <c r="L7" s="21"/>
      <c r="M7" s="22">
        <v>3</v>
      </c>
      <c r="N7" s="24"/>
      <c r="O7" s="23">
        <v>16</v>
      </c>
      <c r="Q7" s="22">
        <v>3</v>
      </c>
      <c r="R7" s="24"/>
      <c r="S7" s="23">
        <v>15</v>
      </c>
      <c r="U7" s="22">
        <v>3</v>
      </c>
      <c r="V7" s="24"/>
      <c r="W7" s="23">
        <v>14</v>
      </c>
      <c r="Y7" s="22">
        <v>3</v>
      </c>
      <c r="Z7" s="24"/>
      <c r="AA7" s="23">
        <v>14</v>
      </c>
    </row>
    <row r="8" s="1" customFormat="1" ht="15.75" spans="1:27">
      <c r="A8" s="27"/>
      <c r="B8" s="28" t="s">
        <v>58</v>
      </c>
      <c r="C8" s="29">
        <f>IF(COUNT(K117:K136,O117:O136,S117:S136,W117:W136,AA117:AA126,AA130:AA139)=0,"",MIN(K117:K136,O117:O136,S117:S136,W117:W136,AA117:AA126,AA130:AA139))</f>
        <v>13</v>
      </c>
      <c r="D8" s="30">
        <f>IF(COUNT(K117:K136,O117:O136,S117:S136,W117:W136,AA117:AA126,AA130:AA139)=0,"",MAX(K117:K136,O117:O136,S117:S136,W117:W136,AA117:AA126,AA130:AA139))</f>
        <v>19</v>
      </c>
      <c r="E8" s="31">
        <f>IF(COUNT(K117:K136,O117:O136,S117:S136,W117:W136,AA117:AA126,AA130:AA139)=0,"",AVERAGE(K117:K136,O117:O136,S117:S136,W117:W136,AA117:AA126,AA130:AA139))</f>
        <v>15.3</v>
      </c>
      <c r="F8" s="32">
        <f t="shared" si="0"/>
        <v>39.2156862745098</v>
      </c>
      <c r="G8" s="21"/>
      <c r="H8" s="21"/>
      <c r="I8" s="22">
        <v>4</v>
      </c>
      <c r="J8" s="21"/>
      <c r="K8" s="91">
        <v>15</v>
      </c>
      <c r="L8" s="21"/>
      <c r="M8" s="22">
        <v>4</v>
      </c>
      <c r="N8" s="24"/>
      <c r="O8" s="23">
        <v>16</v>
      </c>
      <c r="Q8" s="22">
        <v>4</v>
      </c>
      <c r="R8" s="24"/>
      <c r="S8" s="23">
        <v>14</v>
      </c>
      <c r="U8" s="22">
        <v>4</v>
      </c>
      <c r="V8" s="24"/>
      <c r="W8" s="23">
        <v>15</v>
      </c>
      <c r="Y8" s="22">
        <v>4</v>
      </c>
      <c r="Z8" s="24"/>
      <c r="AA8" s="23">
        <v>14</v>
      </c>
    </row>
    <row r="9" s="1" customFormat="1" spans="1:27">
      <c r="A9" s="33"/>
      <c r="B9" s="34" t="s">
        <v>59</v>
      </c>
      <c r="C9" s="35"/>
      <c r="D9" s="36"/>
      <c r="E9" s="34"/>
      <c r="F9" s="37"/>
      <c r="G9" s="21"/>
      <c r="H9" s="21"/>
      <c r="I9" s="22">
        <v>5</v>
      </c>
      <c r="J9" s="21"/>
      <c r="K9" s="91">
        <v>15</v>
      </c>
      <c r="L9" s="21"/>
      <c r="M9" s="22">
        <v>5</v>
      </c>
      <c r="N9" s="24"/>
      <c r="O9" s="23">
        <v>18</v>
      </c>
      <c r="Q9" s="22">
        <v>5</v>
      </c>
      <c r="R9" s="24"/>
      <c r="S9" s="23">
        <v>14</v>
      </c>
      <c r="U9" s="22">
        <v>5</v>
      </c>
      <c r="V9" s="24"/>
      <c r="W9" s="23">
        <v>13</v>
      </c>
      <c r="Y9" s="22">
        <v>5</v>
      </c>
      <c r="Z9" s="24"/>
      <c r="AA9" s="23">
        <v>15</v>
      </c>
    </row>
    <row r="10" s="1" customFormat="1" spans="1:27">
      <c r="A10" s="38" t="s">
        <v>60</v>
      </c>
      <c r="B10" s="39"/>
      <c r="C10" s="39"/>
      <c r="D10" s="39"/>
      <c r="E10" s="40"/>
      <c r="G10" s="21"/>
      <c r="H10" s="21"/>
      <c r="I10" s="22">
        <v>6</v>
      </c>
      <c r="J10" s="21"/>
      <c r="K10" s="91">
        <v>17</v>
      </c>
      <c r="L10" s="21"/>
      <c r="M10" s="22">
        <v>6</v>
      </c>
      <c r="N10" s="24"/>
      <c r="O10" s="23">
        <v>15</v>
      </c>
      <c r="Q10" s="22">
        <v>6</v>
      </c>
      <c r="R10" s="24"/>
      <c r="S10" s="23">
        <v>14</v>
      </c>
      <c r="U10" s="22">
        <v>6</v>
      </c>
      <c r="V10" s="24"/>
      <c r="W10" s="23">
        <v>16</v>
      </c>
      <c r="Y10" s="22">
        <v>6</v>
      </c>
      <c r="Z10" s="24"/>
      <c r="AA10" s="23">
        <v>15</v>
      </c>
    </row>
    <row r="11" s="1" customFormat="1" ht="18.75" spans="1:27">
      <c r="A11" s="41" t="s">
        <v>61</v>
      </c>
      <c r="B11" s="42">
        <f>IF(COUNT(C4:C8)=0,"",MIN(C4:C8))</f>
        <v>13</v>
      </c>
      <c r="C11" s="43"/>
      <c r="D11" s="44" t="s">
        <v>62</v>
      </c>
      <c r="E11" s="45">
        <f>IF(COUNT(F4:F8)=0,"",MAX(F4:F8)-MIN(F4:F8))</f>
        <v>10.4867251601743</v>
      </c>
      <c r="G11" s="21"/>
      <c r="H11" s="21"/>
      <c r="I11" s="22">
        <v>7</v>
      </c>
      <c r="J11" s="21"/>
      <c r="K11" s="91">
        <v>17</v>
      </c>
      <c r="L11" s="21"/>
      <c r="M11" s="22">
        <v>7</v>
      </c>
      <c r="N11" s="24"/>
      <c r="O11" s="23">
        <v>16</v>
      </c>
      <c r="Q11" s="22">
        <v>7</v>
      </c>
      <c r="R11" s="24"/>
      <c r="S11" s="23">
        <v>15</v>
      </c>
      <c r="U11" s="22">
        <v>7</v>
      </c>
      <c r="V11" s="24"/>
      <c r="W11" s="23">
        <v>16</v>
      </c>
      <c r="Y11" s="22">
        <v>7</v>
      </c>
      <c r="Z11" s="24"/>
      <c r="AA11" s="23">
        <v>13</v>
      </c>
    </row>
    <row r="12" s="1" customFormat="1" ht="28.5" spans="1:27">
      <c r="A12" s="41" t="s">
        <v>63</v>
      </c>
      <c r="B12" s="42">
        <f>IF(COUNT(D4:D8)=0,"",MAX(D4:D8))</f>
        <v>20</v>
      </c>
      <c r="C12" s="43"/>
      <c r="D12" s="46" t="s">
        <v>16</v>
      </c>
      <c r="E12" s="47">
        <f>IF(OR(B15="",E11=""),"",B15-E11+20)</f>
        <v>75.6735946014415</v>
      </c>
      <c r="G12" s="21"/>
      <c r="H12" s="21"/>
      <c r="I12" s="22">
        <v>8</v>
      </c>
      <c r="J12" s="21"/>
      <c r="K12" s="91">
        <v>18</v>
      </c>
      <c r="L12" s="21"/>
      <c r="M12" s="22">
        <v>8</v>
      </c>
      <c r="N12" s="24"/>
      <c r="O12" s="23">
        <v>15</v>
      </c>
      <c r="Q12" s="22">
        <v>8</v>
      </c>
      <c r="R12" s="24"/>
      <c r="S12" s="23">
        <v>15</v>
      </c>
      <c r="U12" s="22">
        <v>8</v>
      </c>
      <c r="V12" s="24"/>
      <c r="W12" s="23">
        <v>14</v>
      </c>
      <c r="Y12" s="22">
        <v>8</v>
      </c>
      <c r="Z12" s="24"/>
      <c r="AA12" s="23">
        <v>13</v>
      </c>
    </row>
    <row r="13" s="1" customFormat="1" ht="28.5" spans="1:27">
      <c r="A13" s="41" t="s">
        <v>64</v>
      </c>
      <c r="B13" s="42">
        <f>IF(COUNT(E4:E8)=0,"",AVERAGE(E4:E8))</f>
        <v>16.0188080808081</v>
      </c>
      <c r="C13" s="43"/>
      <c r="D13" s="48" t="s">
        <v>65</v>
      </c>
      <c r="E13" s="49" t="str">
        <f>IF(COUNT(F4:F8)=0,"",INDEX(B4:B8,MATCH(MIN(F4:F8),F4:F8,0)))</f>
        <v>32 mm gold spiral</v>
      </c>
      <c r="G13" s="21"/>
      <c r="H13" s="21"/>
      <c r="I13" s="22">
        <v>9</v>
      </c>
      <c r="J13" s="21"/>
      <c r="K13" s="91">
        <v>17</v>
      </c>
      <c r="L13" s="21"/>
      <c r="M13" s="22">
        <v>9</v>
      </c>
      <c r="N13" s="24"/>
      <c r="O13" s="23">
        <v>14</v>
      </c>
      <c r="Q13" s="22">
        <v>9</v>
      </c>
      <c r="R13" s="24"/>
      <c r="S13" s="23">
        <v>15</v>
      </c>
      <c r="U13" s="22">
        <v>9</v>
      </c>
      <c r="V13" s="24"/>
      <c r="W13" s="23">
        <v>15</v>
      </c>
      <c r="Y13" s="22">
        <v>9</v>
      </c>
      <c r="Z13" s="24"/>
      <c r="AA13" s="23">
        <v>15</v>
      </c>
    </row>
    <row r="14" s="1" customFormat="1" ht="28.5" spans="1:27">
      <c r="A14" s="50" t="s">
        <v>66</v>
      </c>
      <c r="B14" s="51">
        <f>IF(COUNT(F4:F8)=0,"",AVERAGE(F4:F8))</f>
        <v>33.8396802383842</v>
      </c>
      <c r="C14" s="43"/>
      <c r="D14" s="48" t="s">
        <v>67</v>
      </c>
      <c r="E14" s="49" t="str">
        <f>IF(COUNT(F4:F8)=0,"",INDEX(B4:B8,MATCH(MAX(F4:F8),F4:F8,0)))</f>
        <v>50 mm viel boardgrip</v>
      </c>
      <c r="G14" s="21"/>
      <c r="H14" s="21"/>
      <c r="I14" s="22">
        <v>10</v>
      </c>
      <c r="J14" s="21"/>
      <c r="K14" s="91">
        <v>16</v>
      </c>
      <c r="L14" s="21"/>
      <c r="M14" s="22">
        <v>10</v>
      </c>
      <c r="N14" s="24"/>
      <c r="O14" s="23">
        <v>18</v>
      </c>
      <c r="Q14" s="22">
        <v>10</v>
      </c>
      <c r="R14" s="24"/>
      <c r="S14" s="23">
        <v>13</v>
      </c>
      <c r="U14" s="22">
        <v>10</v>
      </c>
      <c r="V14" s="24"/>
      <c r="W14" s="23">
        <v>13</v>
      </c>
      <c r="Y14" s="52">
        <v>10</v>
      </c>
      <c r="Z14" s="53"/>
      <c r="AA14" s="54">
        <v>15</v>
      </c>
    </row>
    <row r="15" s="1" customFormat="1" ht="19.5" spans="1:27">
      <c r="A15" s="55" t="s">
        <v>68</v>
      </c>
      <c r="B15" s="56">
        <f>IF(B14="","",100-B14)</f>
        <v>66.1603197616158</v>
      </c>
      <c r="C15" s="57"/>
      <c r="D15" s="58"/>
      <c r="E15" s="59"/>
      <c r="G15" s="21"/>
      <c r="H15" s="21"/>
      <c r="I15" s="22">
        <v>11</v>
      </c>
      <c r="J15" s="21"/>
      <c r="K15" s="91">
        <v>17</v>
      </c>
      <c r="L15" s="21"/>
      <c r="M15" s="22">
        <v>11</v>
      </c>
      <c r="N15" s="24"/>
      <c r="O15" s="23">
        <v>16</v>
      </c>
      <c r="Q15" s="22">
        <v>11</v>
      </c>
      <c r="R15" s="24"/>
      <c r="S15" s="23">
        <v>13</v>
      </c>
      <c r="U15" s="22">
        <v>11</v>
      </c>
      <c r="V15" s="24"/>
      <c r="W15" s="23">
        <v>13</v>
      </c>
      <c r="AA15" s="60">
        <f>IF(COUNT(AA5:AA14)=0,"",AVERAGE(AA5:AA14))</f>
        <v>14.2</v>
      </c>
    </row>
    <row r="16" s="1" customFormat="1" spans="1:27">
      <c r="G16" s="21"/>
      <c r="H16" s="21"/>
      <c r="I16" s="22">
        <v>12</v>
      </c>
      <c r="J16" s="21"/>
      <c r="K16" s="91">
        <v>18</v>
      </c>
      <c r="L16" s="21"/>
      <c r="M16" s="22">
        <v>12</v>
      </c>
      <c r="N16" s="24"/>
      <c r="O16" s="23">
        <v>16</v>
      </c>
      <c r="Q16" s="22">
        <v>12</v>
      </c>
      <c r="R16" s="24"/>
      <c r="S16" s="23">
        <v>14</v>
      </c>
      <c r="U16" s="22">
        <v>12</v>
      </c>
      <c r="V16" s="24"/>
      <c r="W16" s="23">
        <v>16</v>
      </c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/>
      <c r="K17" s="91">
        <v>16</v>
      </c>
      <c r="L17" s="21"/>
      <c r="M17" s="22">
        <v>13</v>
      </c>
      <c r="N17" s="24"/>
      <c r="O17" s="23">
        <v>15</v>
      </c>
      <c r="Q17" s="22">
        <v>13</v>
      </c>
      <c r="R17" s="24"/>
      <c r="S17" s="23">
        <v>14</v>
      </c>
      <c r="U17" s="22">
        <v>13</v>
      </c>
      <c r="V17" s="24"/>
      <c r="W17" s="23">
        <v>13</v>
      </c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/>
      <c r="K18" s="91">
        <v>16</v>
      </c>
      <c r="L18" s="21"/>
      <c r="M18" s="22">
        <v>14</v>
      </c>
      <c r="N18" s="24"/>
      <c r="O18" s="23">
        <v>15</v>
      </c>
      <c r="Q18" s="22">
        <v>14</v>
      </c>
      <c r="R18" s="24"/>
      <c r="S18" s="23">
        <v>14</v>
      </c>
      <c r="U18" s="22">
        <v>14</v>
      </c>
      <c r="V18" s="24"/>
      <c r="W18" s="23">
        <v>14</v>
      </c>
      <c r="Y18" s="22">
        <v>1</v>
      </c>
      <c r="Z18" s="24"/>
      <c r="AA18" s="23">
        <v>15</v>
      </c>
    </row>
    <row r="19" s="1" customFormat="1" spans="1:27">
      <c r="A19" s="66" t="s">
        <v>50</v>
      </c>
      <c r="B19" s="67">
        <f>K25</f>
        <v>16.65</v>
      </c>
      <c r="C19" s="67">
        <f>O25</f>
        <v>15.75</v>
      </c>
      <c r="D19" s="67">
        <f>S25</f>
        <v>14.05</v>
      </c>
      <c r="E19" s="67">
        <f>W25</f>
        <v>14.55</v>
      </c>
      <c r="F19" s="68">
        <f>AA28</f>
        <v>14.7</v>
      </c>
      <c r="G19" s="69">
        <f>AA15</f>
        <v>14.2</v>
      </c>
      <c r="H19" s="21"/>
      <c r="I19" s="22">
        <v>15</v>
      </c>
      <c r="J19" s="21"/>
      <c r="K19" s="91">
        <v>17</v>
      </c>
      <c r="L19" s="21"/>
      <c r="M19" s="22">
        <v>15</v>
      </c>
      <c r="N19" s="24"/>
      <c r="O19" s="23">
        <v>16</v>
      </c>
      <c r="Q19" s="22">
        <v>15</v>
      </c>
      <c r="R19" s="24"/>
      <c r="S19" s="23">
        <v>13</v>
      </c>
      <c r="U19" s="22">
        <v>15</v>
      </c>
      <c r="V19" s="24"/>
      <c r="W19" s="23">
        <v>16</v>
      </c>
      <c r="Y19" s="22">
        <v>2</v>
      </c>
      <c r="Z19" s="24"/>
      <c r="AA19" s="23">
        <v>16</v>
      </c>
    </row>
    <row r="20" s="1" customFormat="1" spans="1:27">
      <c r="A20" s="66" t="s">
        <v>54</v>
      </c>
      <c r="B20" s="67">
        <f>K53</f>
        <v>18</v>
      </c>
      <c r="C20" s="67">
        <f>O53</f>
        <v>16.55</v>
      </c>
      <c r="D20" s="67">
        <f>S53</f>
        <v>15.15</v>
      </c>
      <c r="E20" s="67">
        <f>W53</f>
        <v>15.9</v>
      </c>
      <c r="F20" s="68">
        <f>AA56</f>
        <v>15.2</v>
      </c>
      <c r="G20" s="69">
        <f>AA43</f>
        <v>15.3</v>
      </c>
      <c r="H20" s="21"/>
      <c r="I20" s="22">
        <v>16</v>
      </c>
      <c r="J20" s="21"/>
      <c r="K20" s="91">
        <v>17</v>
      </c>
      <c r="L20" s="21"/>
      <c r="M20" s="22">
        <v>16</v>
      </c>
      <c r="N20" s="24"/>
      <c r="O20" s="23">
        <v>15</v>
      </c>
      <c r="Q20" s="22">
        <v>16</v>
      </c>
      <c r="R20" s="24"/>
      <c r="S20" s="23">
        <v>13</v>
      </c>
      <c r="U20" s="22">
        <v>16</v>
      </c>
      <c r="V20" s="24"/>
      <c r="W20" s="23">
        <v>14</v>
      </c>
      <c r="Y20" s="22">
        <v>3</v>
      </c>
      <c r="Z20" s="24"/>
      <c r="AA20" s="23">
        <v>15</v>
      </c>
    </row>
    <row r="21" s="1" customFormat="1" spans="1:27">
      <c r="A21" s="66" t="s">
        <v>55</v>
      </c>
      <c r="B21" s="67">
        <f>K81</f>
        <v>18.55</v>
      </c>
      <c r="C21" s="67">
        <f>O81</f>
        <v>16.1</v>
      </c>
      <c r="D21" s="67">
        <f>S81</f>
        <v>14.8</v>
      </c>
      <c r="E21" s="67">
        <f>W81</f>
        <v>16.05</v>
      </c>
      <c r="F21" s="68">
        <f>AA84</f>
        <v>15.3</v>
      </c>
      <c r="G21" s="69">
        <f>AA71</f>
        <v>15</v>
      </c>
      <c r="H21" s="21"/>
      <c r="I21" s="22">
        <v>17</v>
      </c>
      <c r="J21" s="21"/>
      <c r="K21" s="91">
        <v>17</v>
      </c>
      <c r="L21" s="21"/>
      <c r="M21" s="22">
        <v>17</v>
      </c>
      <c r="N21" s="24"/>
      <c r="O21" s="23">
        <v>16</v>
      </c>
      <c r="Q21" s="22">
        <v>17</v>
      </c>
      <c r="R21" s="24"/>
      <c r="S21" s="23">
        <v>13</v>
      </c>
      <c r="U21" s="22">
        <v>17</v>
      </c>
      <c r="V21" s="24"/>
      <c r="W21" s="23">
        <v>15</v>
      </c>
      <c r="Y21" s="22">
        <v>4</v>
      </c>
      <c r="Z21" s="24"/>
      <c r="AA21" s="23">
        <v>15</v>
      </c>
    </row>
    <row r="22" s="1" customFormat="1" spans="1:27">
      <c r="A22" s="66" t="s">
        <v>57</v>
      </c>
      <c r="B22" s="67">
        <f>K109</f>
        <v>19.3684210526316</v>
      </c>
      <c r="C22" s="67">
        <f>O109</f>
        <v>17.7</v>
      </c>
      <c r="D22" s="67">
        <f>S109</f>
        <v>16.5</v>
      </c>
      <c r="E22" s="67">
        <f>W109</f>
        <v>16.95</v>
      </c>
      <c r="F22" s="68">
        <f>AA112</f>
        <v>16.5</v>
      </c>
      <c r="G22" s="69">
        <f>AA99</f>
        <v>16.7</v>
      </c>
      <c r="H22" s="21"/>
      <c r="I22" s="22">
        <v>18</v>
      </c>
      <c r="J22" s="21"/>
      <c r="K22" s="91">
        <v>17</v>
      </c>
      <c r="L22" s="21"/>
      <c r="M22" s="22">
        <v>18</v>
      </c>
      <c r="N22" s="24"/>
      <c r="O22" s="23">
        <v>16</v>
      </c>
      <c r="Q22" s="22">
        <v>18</v>
      </c>
      <c r="R22" s="24"/>
      <c r="S22" s="23">
        <v>15</v>
      </c>
      <c r="U22" s="22">
        <v>18</v>
      </c>
      <c r="V22" s="24"/>
      <c r="W22" s="23">
        <v>16</v>
      </c>
      <c r="Y22" s="22">
        <v>5</v>
      </c>
      <c r="Z22" s="24"/>
      <c r="AA22" s="23">
        <v>15</v>
      </c>
    </row>
    <row r="23" s="1" customFormat="1" ht="15.75" spans="1:27">
      <c r="A23" s="70" t="s">
        <v>58</v>
      </c>
      <c r="B23" s="71">
        <f>K137</f>
        <v>17.1</v>
      </c>
      <c r="C23" s="71">
        <f>O137</f>
        <v>16</v>
      </c>
      <c r="D23" s="71">
        <f>S137</f>
        <v>14.4</v>
      </c>
      <c r="E23" s="71">
        <f>W137</f>
        <v>14.65</v>
      </c>
      <c r="F23" s="72">
        <f>AA140</f>
        <v>14.3</v>
      </c>
      <c r="G23" s="73">
        <f>AA127</f>
        <v>14.4</v>
      </c>
      <c r="H23" s="21"/>
      <c r="I23" s="22">
        <v>19</v>
      </c>
      <c r="J23" s="21"/>
      <c r="K23" s="91">
        <v>17</v>
      </c>
      <c r="L23" s="21"/>
      <c r="M23" s="22">
        <v>19</v>
      </c>
      <c r="N23" s="24"/>
      <c r="O23" s="23">
        <v>18</v>
      </c>
      <c r="Q23" s="22">
        <v>19</v>
      </c>
      <c r="R23" s="24"/>
      <c r="S23" s="23">
        <v>15</v>
      </c>
      <c r="U23" s="22">
        <v>19</v>
      </c>
      <c r="V23" s="24"/>
      <c r="W23" s="23">
        <v>16</v>
      </c>
      <c r="Y23" s="22">
        <v>6</v>
      </c>
      <c r="Z23" s="24"/>
      <c r="AA23" s="23">
        <v>13</v>
      </c>
    </row>
    <row r="24" s="1" customFormat="1" spans="1:27">
      <c r="G24" s="21"/>
      <c r="H24" s="21"/>
      <c r="I24" s="52">
        <v>20</v>
      </c>
      <c r="J24" s="74"/>
      <c r="K24" s="94">
        <v>17</v>
      </c>
      <c r="L24"/>
      <c r="M24" s="52">
        <v>20</v>
      </c>
      <c r="N24" s="53"/>
      <c r="O24" s="54">
        <v>14</v>
      </c>
      <c r="Q24" s="52">
        <v>20</v>
      </c>
      <c r="R24" s="53"/>
      <c r="S24" s="54">
        <v>14</v>
      </c>
      <c r="U24" s="52">
        <v>20</v>
      </c>
      <c r="V24" s="53"/>
      <c r="W24" s="54">
        <v>14</v>
      </c>
      <c r="Y24" s="22">
        <v>7</v>
      </c>
      <c r="Z24" s="24"/>
      <c r="AA24" s="23">
        <v>14</v>
      </c>
    </row>
    <row r="25" s="1" customFormat="1" spans="1:27">
      <c r="K25" s="80">
        <f>IF(COUNT(K5:K24)=0,"",AVERAGE(K5:K24))</f>
        <v>16.65</v>
      </c>
      <c r="L25" s="80"/>
      <c r="M25" s="80"/>
      <c r="N25" s="80"/>
      <c r="O25" s="80">
        <f>IF(COUNT(O5:O24)=0,"",AVERAGE(O5:O24))</f>
        <v>15.75</v>
      </c>
      <c r="P25" s="80"/>
      <c r="Q25" s="80"/>
      <c r="R25" s="80"/>
      <c r="S25" s="80">
        <f>IF(COUNT(S5:S24)=0,"",AVERAGE(S5:S24))</f>
        <v>14.05</v>
      </c>
      <c r="T25" s="80"/>
      <c r="U25" s="80"/>
      <c r="V25" s="80"/>
      <c r="W25" s="80">
        <f>IF(COUNT(W5:W24)=0,"",AVERAGE(W5:W24))</f>
        <v>14.55</v>
      </c>
      <c r="Y25" s="22">
        <v>8</v>
      </c>
      <c r="Z25" s="24"/>
      <c r="AA25" s="23">
        <v>15</v>
      </c>
    </row>
    <row r="26" s="1" customFormat="1" spans="1:27">
      <c r="Y26" s="22">
        <v>9</v>
      </c>
      <c r="Z26" s="24"/>
      <c r="AA26" s="23">
        <v>14</v>
      </c>
    </row>
    <row r="27" s="1" customFormat="1" spans="1:27">
      <c r="J27" s="83">
        <f>(K25+O25+S25+W25+AA15+AA28)/6</f>
        <v>14.9833333333333</v>
      </c>
      <c r="Y27" s="52">
        <v>10</v>
      </c>
      <c r="Z27" s="53"/>
      <c r="AA27" s="54">
        <v>15</v>
      </c>
    </row>
    <row r="28" s="1" customFormat="1" spans="1:27">
      <c r="AA28" s="60">
        <f>IF(COUNT(AA18:AA27)=0,"",AVERAGE(AA18:AA27))</f>
        <v>14.7</v>
      </c>
    </row>
    <row r="30" s="1" customFormat="1" spans="1:27">
      <c r="G30" s="7"/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/>
      <c r="I33" s="22">
        <v>1</v>
      </c>
      <c r="J33" s="21"/>
      <c r="K33" s="91">
        <v>19</v>
      </c>
      <c r="L33" s="21"/>
      <c r="M33" s="22">
        <v>1</v>
      </c>
      <c r="N33" s="24"/>
      <c r="O33" s="23">
        <v>17</v>
      </c>
      <c r="Q33" s="22">
        <v>1</v>
      </c>
      <c r="R33" s="24"/>
      <c r="S33" s="23">
        <v>15</v>
      </c>
      <c r="U33" s="22">
        <v>1</v>
      </c>
      <c r="V33" s="24"/>
      <c r="W33" s="23">
        <v>16</v>
      </c>
      <c r="Y33" s="22">
        <v>1</v>
      </c>
      <c r="Z33" s="24"/>
      <c r="AA33" s="23">
        <v>16</v>
      </c>
    </row>
    <row r="34" s="1" customFormat="1" spans="7:27">
      <c r="G34" s="21"/>
      <c r="H34" s="21"/>
      <c r="I34" s="22">
        <v>2</v>
      </c>
      <c r="J34" s="21"/>
      <c r="K34" s="91">
        <v>18</v>
      </c>
      <c r="L34" s="21"/>
      <c r="M34" s="22">
        <v>2</v>
      </c>
      <c r="N34" s="24"/>
      <c r="O34" s="23">
        <v>16</v>
      </c>
      <c r="Q34" s="22">
        <v>2</v>
      </c>
      <c r="R34" s="24"/>
      <c r="S34" s="23">
        <v>15</v>
      </c>
      <c r="U34" s="22">
        <v>2</v>
      </c>
      <c r="V34" s="24"/>
      <c r="W34" s="23">
        <v>16</v>
      </c>
      <c r="Y34" s="22">
        <v>2</v>
      </c>
      <c r="Z34" s="24"/>
      <c r="AA34" s="23">
        <v>16</v>
      </c>
    </row>
    <row r="35" s="1" customFormat="1" spans="7:27">
      <c r="G35" s="21"/>
      <c r="H35" s="21"/>
      <c r="I35" s="22">
        <v>3</v>
      </c>
      <c r="J35" s="21"/>
      <c r="K35" s="91">
        <v>19</v>
      </c>
      <c r="L35" s="21"/>
      <c r="M35" s="22">
        <v>3</v>
      </c>
      <c r="N35" s="24"/>
      <c r="O35" s="23">
        <v>16</v>
      </c>
      <c r="Q35" s="22">
        <v>3</v>
      </c>
      <c r="R35" s="24"/>
      <c r="S35" s="23">
        <v>16</v>
      </c>
      <c r="U35" s="22">
        <v>3</v>
      </c>
      <c r="V35" s="24"/>
      <c r="W35" s="23">
        <v>18</v>
      </c>
      <c r="Y35" s="22">
        <v>3</v>
      </c>
      <c r="Z35" s="24"/>
      <c r="AA35" s="23">
        <v>15</v>
      </c>
    </row>
    <row r="36" s="1" customFormat="1" spans="7:27">
      <c r="G36" s="21"/>
      <c r="H36" s="21"/>
      <c r="I36" s="22">
        <v>4</v>
      </c>
      <c r="J36" s="21"/>
      <c r="K36" s="91">
        <v>17</v>
      </c>
      <c r="L36" s="21"/>
      <c r="M36" s="22">
        <v>4</v>
      </c>
      <c r="N36" s="24"/>
      <c r="O36" s="23">
        <v>18</v>
      </c>
      <c r="Q36" s="22">
        <v>4</v>
      </c>
      <c r="R36" s="24"/>
      <c r="S36" s="23">
        <v>15</v>
      </c>
      <c r="U36" s="22">
        <v>4</v>
      </c>
      <c r="V36" s="24"/>
      <c r="W36" s="23">
        <v>17</v>
      </c>
      <c r="Y36" s="22">
        <v>4</v>
      </c>
      <c r="Z36" s="24"/>
      <c r="AA36" s="23">
        <v>16</v>
      </c>
    </row>
    <row r="37" s="1" customFormat="1" spans="7:27">
      <c r="G37" s="21"/>
      <c r="H37" s="21"/>
      <c r="I37" s="22">
        <v>5</v>
      </c>
      <c r="J37" s="21"/>
      <c r="K37" s="91">
        <v>17</v>
      </c>
      <c r="L37" s="21"/>
      <c r="M37" s="22">
        <v>5</v>
      </c>
      <c r="N37" s="24"/>
      <c r="O37" s="23">
        <v>19</v>
      </c>
      <c r="Q37" s="22">
        <v>5</v>
      </c>
      <c r="R37" s="24"/>
      <c r="S37" s="23">
        <v>15</v>
      </c>
      <c r="U37" s="22">
        <v>5</v>
      </c>
      <c r="V37" s="24"/>
      <c r="W37" s="23">
        <v>15</v>
      </c>
      <c r="Y37" s="22">
        <v>5</v>
      </c>
      <c r="Z37" s="24"/>
      <c r="AA37" s="23">
        <v>16</v>
      </c>
    </row>
    <row r="38" s="1" customFormat="1" spans="7:27">
      <c r="G38" s="21"/>
      <c r="H38" s="21"/>
      <c r="I38" s="22">
        <v>6</v>
      </c>
      <c r="J38" s="21"/>
      <c r="K38" s="91">
        <v>18</v>
      </c>
      <c r="L38" s="21"/>
      <c r="M38" s="22">
        <v>6</v>
      </c>
      <c r="N38" s="24"/>
      <c r="O38" s="23">
        <v>17</v>
      </c>
      <c r="Q38" s="22">
        <v>6</v>
      </c>
      <c r="R38" s="24"/>
      <c r="S38" s="23">
        <v>15</v>
      </c>
      <c r="U38" s="22">
        <v>6</v>
      </c>
      <c r="V38" s="24"/>
      <c r="W38" s="23">
        <v>16</v>
      </c>
      <c r="Y38" s="22">
        <v>6</v>
      </c>
      <c r="Z38" s="24"/>
      <c r="AA38" s="23">
        <v>16</v>
      </c>
    </row>
    <row r="39" s="1" customFormat="1" spans="7:27">
      <c r="G39" s="21"/>
      <c r="H39" s="21"/>
      <c r="I39" s="22">
        <v>7</v>
      </c>
      <c r="J39" s="21"/>
      <c r="K39" s="91">
        <v>18</v>
      </c>
      <c r="L39" s="21"/>
      <c r="M39" s="22">
        <v>7</v>
      </c>
      <c r="N39" s="24"/>
      <c r="O39" s="23">
        <v>16</v>
      </c>
      <c r="Q39" s="22">
        <v>7</v>
      </c>
      <c r="R39" s="24"/>
      <c r="S39" s="23">
        <v>14</v>
      </c>
      <c r="U39" s="22">
        <v>7</v>
      </c>
      <c r="V39" s="24"/>
      <c r="W39" s="23">
        <v>17</v>
      </c>
      <c r="Y39" s="22">
        <v>7</v>
      </c>
      <c r="Z39" s="24"/>
      <c r="AA39" s="23">
        <v>15</v>
      </c>
    </row>
    <row r="40" s="1" customFormat="1" spans="7:27">
      <c r="G40" s="21"/>
      <c r="H40" s="21"/>
      <c r="I40" s="22">
        <v>8</v>
      </c>
      <c r="J40" s="21"/>
      <c r="K40" s="91">
        <v>18</v>
      </c>
      <c r="L40" s="21"/>
      <c r="M40" s="22">
        <v>8</v>
      </c>
      <c r="N40" s="24"/>
      <c r="O40" s="23">
        <v>18</v>
      </c>
      <c r="Q40" s="22">
        <v>8</v>
      </c>
      <c r="R40" s="24"/>
      <c r="S40" s="23">
        <v>14</v>
      </c>
      <c r="U40" s="22">
        <v>8</v>
      </c>
      <c r="V40" s="24"/>
      <c r="W40" s="23">
        <v>16</v>
      </c>
      <c r="Y40" s="22">
        <v>8</v>
      </c>
      <c r="Z40" s="24"/>
      <c r="AA40" s="23">
        <v>15</v>
      </c>
    </row>
    <row r="41" s="1" customFormat="1" spans="7:27">
      <c r="G41" s="21"/>
      <c r="H41" s="21"/>
      <c r="I41" s="22">
        <v>9</v>
      </c>
      <c r="J41" s="21"/>
      <c r="K41" s="91">
        <v>19</v>
      </c>
      <c r="L41" s="21"/>
      <c r="M41" s="22">
        <v>9</v>
      </c>
      <c r="N41" s="24"/>
      <c r="O41" s="23">
        <v>15</v>
      </c>
      <c r="Q41" s="22">
        <v>9</v>
      </c>
      <c r="R41" s="24"/>
      <c r="S41" s="23">
        <v>15</v>
      </c>
      <c r="U41" s="22">
        <v>9</v>
      </c>
      <c r="V41" s="24"/>
      <c r="W41" s="23">
        <v>15</v>
      </c>
      <c r="Y41" s="22">
        <v>9</v>
      </c>
      <c r="Z41" s="24"/>
      <c r="AA41" s="23">
        <v>14</v>
      </c>
    </row>
    <row r="42" s="1" customFormat="1" spans="7:27">
      <c r="G42" s="21"/>
      <c r="H42" s="21"/>
      <c r="I42" s="22">
        <v>10</v>
      </c>
      <c r="J42" s="21"/>
      <c r="K42" s="91">
        <v>17</v>
      </c>
      <c r="L42" s="21"/>
      <c r="M42" s="22">
        <v>10</v>
      </c>
      <c r="N42" s="24"/>
      <c r="O42" s="23">
        <v>16</v>
      </c>
      <c r="Q42" s="22">
        <v>10</v>
      </c>
      <c r="R42" s="24"/>
      <c r="S42" s="23">
        <v>16</v>
      </c>
      <c r="U42" s="22">
        <v>10</v>
      </c>
      <c r="V42" s="24"/>
      <c r="W42" s="23">
        <v>15</v>
      </c>
      <c r="Y42" s="52">
        <v>10</v>
      </c>
      <c r="Z42" s="53"/>
      <c r="AA42" s="54">
        <v>14</v>
      </c>
    </row>
    <row r="43" s="1" customFormat="1" spans="7:27">
      <c r="G43" s="21"/>
      <c r="H43" s="21"/>
      <c r="I43" s="22">
        <v>11</v>
      </c>
      <c r="J43" s="21"/>
      <c r="K43" s="91">
        <v>17</v>
      </c>
      <c r="L43" s="21"/>
      <c r="M43" s="22">
        <v>11</v>
      </c>
      <c r="N43" s="24"/>
      <c r="O43" s="23">
        <v>17</v>
      </c>
      <c r="Q43" s="22">
        <v>11</v>
      </c>
      <c r="R43" s="24"/>
      <c r="S43" s="23">
        <v>14</v>
      </c>
      <c r="U43" s="22">
        <v>11</v>
      </c>
      <c r="V43" s="24"/>
      <c r="W43" s="23">
        <v>16</v>
      </c>
      <c r="AA43">
        <f>IF(COUNT(AA33:AA42)=0,"",AVERAGE(AA33:AA42))</f>
        <v>15.3</v>
      </c>
    </row>
    <row r="44" s="1" customFormat="1" spans="7:27">
      <c r="G44" s="21"/>
      <c r="H44" s="21"/>
      <c r="I44" s="22">
        <v>12</v>
      </c>
      <c r="J44" s="21"/>
      <c r="K44" s="91">
        <v>17</v>
      </c>
      <c r="L44" s="21"/>
      <c r="M44" s="22">
        <v>12</v>
      </c>
      <c r="N44" s="24"/>
      <c r="O44" s="23">
        <v>16</v>
      </c>
      <c r="Q44" s="22">
        <v>12</v>
      </c>
      <c r="R44" s="24"/>
      <c r="S44" s="23">
        <v>16</v>
      </c>
      <c r="U44" s="22">
        <v>12</v>
      </c>
      <c r="V44" s="24"/>
      <c r="W44" s="23">
        <v>16</v>
      </c>
      <c r="Y44" s="88" t="s">
        <v>69</v>
      </c>
      <c r="Z44" s="92"/>
      <c r="AA44" s="93"/>
    </row>
    <row r="45" s="1" customFormat="1" ht="28.5" spans="7:27">
      <c r="G45" s="21"/>
      <c r="H45" s="21"/>
      <c r="I45" s="22">
        <v>13</v>
      </c>
      <c r="J45" s="21"/>
      <c r="K45" s="91">
        <v>18</v>
      </c>
      <c r="L45" s="21"/>
      <c r="M45" s="22">
        <v>13</v>
      </c>
      <c r="N45" s="24"/>
      <c r="O45" s="23">
        <v>15</v>
      </c>
      <c r="Q45" s="22">
        <v>13</v>
      </c>
      <c r="R45" s="24"/>
      <c r="S45" s="23">
        <v>16</v>
      </c>
      <c r="U45" s="22">
        <v>13</v>
      </c>
      <c r="V45" s="24"/>
      <c r="W45" s="23">
        <v>15</v>
      </c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/>
      <c r="K46" s="91">
        <v>19</v>
      </c>
      <c r="L46" s="21"/>
      <c r="M46" s="22">
        <v>14</v>
      </c>
      <c r="N46" s="24"/>
      <c r="O46" s="23">
        <v>15</v>
      </c>
      <c r="Q46" s="22">
        <v>14</v>
      </c>
      <c r="R46" s="24"/>
      <c r="S46" s="23">
        <v>16</v>
      </c>
      <c r="U46" s="22">
        <v>14</v>
      </c>
      <c r="V46" s="24"/>
      <c r="W46" s="23">
        <v>15</v>
      </c>
      <c r="Y46" s="22">
        <v>1</v>
      </c>
      <c r="Z46" s="24"/>
      <c r="AA46" s="23">
        <v>15</v>
      </c>
    </row>
    <row r="47" s="1" customFormat="1" spans="7:27">
      <c r="G47" s="21"/>
      <c r="H47" s="21"/>
      <c r="I47" s="22">
        <v>15</v>
      </c>
      <c r="J47" s="21"/>
      <c r="K47" s="91">
        <v>18</v>
      </c>
      <c r="L47" s="21"/>
      <c r="M47" s="22">
        <v>15</v>
      </c>
      <c r="N47" s="24"/>
      <c r="O47" s="23">
        <v>14</v>
      </c>
      <c r="Q47" s="22">
        <v>15</v>
      </c>
      <c r="R47" s="24"/>
      <c r="S47" s="23">
        <v>16</v>
      </c>
      <c r="U47" s="22">
        <v>15</v>
      </c>
      <c r="V47" s="24"/>
      <c r="W47" s="23">
        <v>17</v>
      </c>
      <c r="Y47" s="22">
        <v>2</v>
      </c>
      <c r="Z47" s="24"/>
      <c r="AA47" s="23">
        <v>16</v>
      </c>
    </row>
    <row r="48" s="1" customFormat="1" spans="7:27">
      <c r="G48" s="21"/>
      <c r="H48" s="21"/>
      <c r="I48" s="22">
        <v>16</v>
      </c>
      <c r="J48" s="21"/>
      <c r="K48" s="91">
        <v>18</v>
      </c>
      <c r="L48" s="21"/>
      <c r="M48" s="22">
        <v>16</v>
      </c>
      <c r="N48" s="24"/>
      <c r="O48" s="23">
        <v>17</v>
      </c>
      <c r="Q48" s="22">
        <v>16</v>
      </c>
      <c r="R48" s="24"/>
      <c r="S48" s="23">
        <v>15</v>
      </c>
      <c r="U48" s="22">
        <v>16</v>
      </c>
      <c r="V48" s="24"/>
      <c r="W48" s="23">
        <v>17</v>
      </c>
      <c r="Y48" s="22">
        <v>3</v>
      </c>
      <c r="Z48" s="24"/>
      <c r="AA48" s="23">
        <v>14</v>
      </c>
    </row>
    <row r="49" s="1" customFormat="1" spans="7:27">
      <c r="G49" s="21"/>
      <c r="H49" s="21"/>
      <c r="I49" s="22">
        <v>17</v>
      </c>
      <c r="J49" s="21"/>
      <c r="K49" s="91">
        <v>19</v>
      </c>
      <c r="L49" s="21"/>
      <c r="M49" s="22">
        <v>17</v>
      </c>
      <c r="N49" s="24"/>
      <c r="O49" s="23">
        <v>19</v>
      </c>
      <c r="Q49" s="22">
        <v>17</v>
      </c>
      <c r="R49" s="24"/>
      <c r="S49" s="23">
        <v>15</v>
      </c>
      <c r="U49" s="22">
        <v>17</v>
      </c>
      <c r="V49" s="24"/>
      <c r="W49" s="23">
        <v>15</v>
      </c>
      <c r="Y49" s="22">
        <v>4</v>
      </c>
      <c r="Z49" s="24"/>
      <c r="AA49" s="23">
        <v>14</v>
      </c>
    </row>
    <row r="50" s="1" customFormat="1" spans="7:27">
      <c r="G50" s="21"/>
      <c r="H50" s="21"/>
      <c r="I50" s="22">
        <v>18</v>
      </c>
      <c r="J50" s="21"/>
      <c r="K50" s="91">
        <v>17</v>
      </c>
      <c r="L50" s="21"/>
      <c r="M50" s="22">
        <v>18</v>
      </c>
      <c r="N50" s="24"/>
      <c r="O50" s="23">
        <v>16</v>
      </c>
      <c r="Q50" s="22">
        <v>18</v>
      </c>
      <c r="R50" s="24"/>
      <c r="S50" s="23">
        <v>15</v>
      </c>
      <c r="U50" s="22">
        <v>18</v>
      </c>
      <c r="V50" s="24"/>
      <c r="W50" s="23">
        <v>15</v>
      </c>
      <c r="Y50" s="22">
        <v>5</v>
      </c>
      <c r="Z50" s="24"/>
      <c r="AA50" s="23">
        <v>15</v>
      </c>
    </row>
    <row r="51" s="1" customFormat="1" spans="7:27">
      <c r="G51" s="21"/>
      <c r="H51" s="21"/>
      <c r="I51" s="22">
        <v>19</v>
      </c>
      <c r="J51" s="21"/>
      <c r="K51" s="91">
        <v>18</v>
      </c>
      <c r="L51" s="21"/>
      <c r="M51" s="22">
        <v>19</v>
      </c>
      <c r="N51" s="24"/>
      <c r="O51" s="23">
        <v>17</v>
      </c>
      <c r="Q51" s="22">
        <v>19</v>
      </c>
      <c r="R51" s="24"/>
      <c r="S51" s="23">
        <v>15</v>
      </c>
      <c r="U51" s="22">
        <v>19</v>
      </c>
      <c r="V51" s="24"/>
      <c r="W51" s="23">
        <v>15</v>
      </c>
      <c r="Y51" s="22">
        <v>6</v>
      </c>
      <c r="Z51" s="24"/>
      <c r="AA51" s="23">
        <v>16</v>
      </c>
    </row>
    <row r="52" s="1" customFormat="1" spans="7:27">
      <c r="G52" s="21"/>
      <c r="H52" s="21"/>
      <c r="I52" s="52">
        <v>20</v>
      </c>
      <c r="J52" s="74"/>
      <c r="K52" s="94">
        <v>19</v>
      </c>
      <c r="L52"/>
      <c r="M52" s="52">
        <v>20</v>
      </c>
      <c r="N52" s="53"/>
      <c r="O52" s="54">
        <v>17</v>
      </c>
      <c r="Q52" s="52">
        <v>20</v>
      </c>
      <c r="R52" s="53"/>
      <c r="S52" s="54">
        <v>15</v>
      </c>
      <c r="U52" s="52">
        <v>20</v>
      </c>
      <c r="V52" s="53"/>
      <c r="W52" s="54">
        <v>16</v>
      </c>
      <c r="Y52" s="22">
        <v>7</v>
      </c>
      <c r="Z52" s="24"/>
      <c r="AA52" s="23">
        <v>16</v>
      </c>
    </row>
    <row r="53" s="1" customFormat="1" spans="7:27">
      <c r="K53" s="95">
        <f>IF(COUNT(K33:K52)=0,"",AVERAGE(K33:K52))</f>
        <v>18</v>
      </c>
      <c r="L53" s="95"/>
      <c r="M53" s="95"/>
      <c r="N53" s="95"/>
      <c r="O53" s="95">
        <f>IF(COUNT(O33:O52)=0,"",AVERAGE(O33:O52))</f>
        <v>16.55</v>
      </c>
      <c r="P53" s="95"/>
      <c r="Q53" s="95"/>
      <c r="R53" s="95"/>
      <c r="S53" s="95">
        <f>IF(COUNT(S33:S52)=0,"",AVERAGE(S33:S52))</f>
        <v>15.15</v>
      </c>
      <c r="T53" s="95"/>
      <c r="U53" s="95"/>
      <c r="V53" s="95"/>
      <c r="W53" s="95">
        <f>IF(COUNT(W33:W52)=0,"",AVERAGE(W33:W52))</f>
        <v>15.9</v>
      </c>
      <c r="Y53" s="22">
        <v>8</v>
      </c>
      <c r="Z53" s="24"/>
      <c r="AA53" s="23">
        <v>15</v>
      </c>
    </row>
    <row r="54" s="1" customFormat="1" spans="7:27">
      <c r="Y54" s="22">
        <v>9</v>
      </c>
      <c r="Z54" s="24"/>
      <c r="AA54" s="23">
        <v>15</v>
      </c>
    </row>
    <row r="55" s="1" customFormat="1" spans="7:27">
      <c r="Y55" s="52">
        <v>10</v>
      </c>
      <c r="Z55" s="53"/>
      <c r="AA55" s="54">
        <v>16</v>
      </c>
    </row>
    <row r="56" s="1" customFormat="1" spans="7:27">
      <c r="AA56">
        <f>IF(COUNT(AA46:AA55)=0,"",AVERAGE(AA46:AA55))</f>
        <v>15.2</v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/>
      <c r="K61" s="91">
        <v>18</v>
      </c>
      <c r="L61" s="21"/>
      <c r="M61" s="22">
        <v>1</v>
      </c>
      <c r="N61" s="24"/>
      <c r="O61" s="23">
        <v>15</v>
      </c>
      <c r="Q61" s="22">
        <v>1</v>
      </c>
      <c r="R61" s="24"/>
      <c r="S61" s="23">
        <v>15</v>
      </c>
      <c r="U61" s="22">
        <v>1</v>
      </c>
      <c r="V61" s="24"/>
      <c r="W61" s="23">
        <v>16</v>
      </c>
      <c r="Y61" s="22">
        <v>1</v>
      </c>
      <c r="Z61" s="24"/>
      <c r="AA61" s="23">
        <v>15</v>
      </c>
    </row>
    <row r="62" s="1" customFormat="1" spans="7:27">
      <c r="G62" s="21"/>
      <c r="H62" s="21"/>
      <c r="I62" s="22">
        <v>2</v>
      </c>
      <c r="J62" s="21"/>
      <c r="K62" s="91">
        <v>18</v>
      </c>
      <c r="L62" s="21"/>
      <c r="M62" s="22">
        <v>2</v>
      </c>
      <c r="N62" s="24"/>
      <c r="O62" s="23">
        <v>18</v>
      </c>
      <c r="Q62" s="22">
        <v>2</v>
      </c>
      <c r="R62" s="24"/>
      <c r="S62" s="23">
        <v>15</v>
      </c>
      <c r="U62" s="22">
        <v>2</v>
      </c>
      <c r="V62" s="24"/>
      <c r="W62" s="23">
        <v>16</v>
      </c>
      <c r="Y62" s="22">
        <v>2</v>
      </c>
      <c r="Z62" s="24"/>
      <c r="AA62" s="23">
        <v>15</v>
      </c>
    </row>
    <row r="63" s="1" customFormat="1" spans="7:27">
      <c r="G63" s="21"/>
      <c r="H63" s="21"/>
      <c r="I63" s="22">
        <v>3</v>
      </c>
      <c r="J63" s="21"/>
      <c r="K63" s="91">
        <v>17</v>
      </c>
      <c r="L63" s="21"/>
      <c r="M63" s="22">
        <v>3</v>
      </c>
      <c r="N63" s="24"/>
      <c r="O63" s="23">
        <v>16</v>
      </c>
      <c r="Q63" s="22">
        <v>3</v>
      </c>
      <c r="R63" s="24"/>
      <c r="S63" s="23">
        <v>14</v>
      </c>
      <c r="U63" s="22">
        <v>3</v>
      </c>
      <c r="V63" s="24"/>
      <c r="W63" s="23">
        <v>16</v>
      </c>
      <c r="Y63" s="22">
        <v>3</v>
      </c>
      <c r="Z63" s="24"/>
      <c r="AA63" s="23">
        <v>15</v>
      </c>
    </row>
    <row r="64" s="1" customFormat="1" spans="7:27">
      <c r="G64" s="21"/>
      <c r="H64" s="21"/>
      <c r="I64" s="22">
        <v>4</v>
      </c>
      <c r="J64" s="21"/>
      <c r="K64" s="91">
        <v>18</v>
      </c>
      <c r="L64" s="21"/>
      <c r="M64" s="22">
        <v>4</v>
      </c>
      <c r="N64" s="24"/>
      <c r="O64" s="23">
        <v>15</v>
      </c>
      <c r="Q64" s="22">
        <v>4</v>
      </c>
      <c r="R64" s="24"/>
      <c r="S64" s="23">
        <v>15</v>
      </c>
      <c r="U64" s="22">
        <v>4</v>
      </c>
      <c r="V64" s="24"/>
      <c r="W64" s="23">
        <v>16</v>
      </c>
      <c r="Y64" s="22">
        <v>4</v>
      </c>
      <c r="Z64" s="24"/>
      <c r="AA64" s="23">
        <v>14</v>
      </c>
    </row>
    <row r="65" s="1" customFormat="1" spans="7:27">
      <c r="G65" s="21"/>
      <c r="H65" s="21"/>
      <c r="I65" s="22">
        <v>5</v>
      </c>
      <c r="J65" s="21"/>
      <c r="K65" s="91">
        <v>19</v>
      </c>
      <c r="L65" s="21"/>
      <c r="M65" s="22">
        <v>5</v>
      </c>
      <c r="N65" s="24"/>
      <c r="O65" s="23">
        <v>14</v>
      </c>
      <c r="Q65" s="22">
        <v>5</v>
      </c>
      <c r="R65" s="24"/>
      <c r="S65" s="23">
        <v>15</v>
      </c>
      <c r="U65" s="22">
        <v>5</v>
      </c>
      <c r="V65" s="24"/>
      <c r="W65" s="23">
        <v>15</v>
      </c>
      <c r="Y65" s="22">
        <v>5</v>
      </c>
      <c r="Z65" s="24"/>
      <c r="AA65" s="23">
        <v>14</v>
      </c>
    </row>
    <row r="66" s="1" customFormat="1" spans="7:27">
      <c r="G66" s="21"/>
      <c r="H66" s="21"/>
      <c r="I66" s="22">
        <v>6</v>
      </c>
      <c r="J66" s="21"/>
      <c r="K66" s="91">
        <v>19</v>
      </c>
      <c r="L66" s="21"/>
      <c r="M66" s="22">
        <v>6</v>
      </c>
      <c r="N66" s="24"/>
      <c r="O66" s="23">
        <v>16</v>
      </c>
      <c r="Q66" s="22">
        <v>6</v>
      </c>
      <c r="R66" s="24"/>
      <c r="S66" s="23">
        <v>15</v>
      </c>
      <c r="U66" s="22">
        <v>6</v>
      </c>
      <c r="V66" s="24"/>
      <c r="W66" s="23">
        <v>17</v>
      </c>
      <c r="Y66" s="22">
        <v>6</v>
      </c>
      <c r="Z66" s="24"/>
      <c r="AA66" s="23">
        <v>15</v>
      </c>
    </row>
    <row r="67" s="1" customFormat="1" spans="7:27">
      <c r="G67" s="21"/>
      <c r="H67" s="21"/>
      <c r="I67" s="22">
        <v>7</v>
      </c>
      <c r="J67" s="21"/>
      <c r="K67" s="91">
        <v>19</v>
      </c>
      <c r="L67" s="21"/>
      <c r="M67" s="22">
        <v>7</v>
      </c>
      <c r="N67" s="24"/>
      <c r="O67" s="23">
        <v>15</v>
      </c>
      <c r="Q67" s="22">
        <v>7</v>
      </c>
      <c r="R67" s="24"/>
      <c r="S67" s="23">
        <v>14</v>
      </c>
      <c r="U67" s="22">
        <v>7</v>
      </c>
      <c r="V67" s="24"/>
      <c r="W67" s="23">
        <v>16</v>
      </c>
      <c r="Y67" s="22">
        <v>7</v>
      </c>
      <c r="Z67" s="24"/>
      <c r="AA67" s="23">
        <v>15</v>
      </c>
    </row>
    <row r="68" s="1" customFormat="1" spans="7:27">
      <c r="G68" s="21"/>
      <c r="H68" s="21"/>
      <c r="I68" s="22">
        <v>8</v>
      </c>
      <c r="J68" s="21"/>
      <c r="K68" s="91">
        <v>18</v>
      </c>
      <c r="L68" s="21"/>
      <c r="M68" s="22">
        <v>8</v>
      </c>
      <c r="N68" s="24"/>
      <c r="O68" s="23">
        <v>15</v>
      </c>
      <c r="Q68" s="22">
        <v>8</v>
      </c>
      <c r="R68" s="24"/>
      <c r="S68" s="68">
        <v>15</v>
      </c>
      <c r="U68" s="22">
        <v>8</v>
      </c>
      <c r="V68" s="24"/>
      <c r="W68" s="23">
        <v>16</v>
      </c>
      <c r="Y68" s="22">
        <v>8</v>
      </c>
      <c r="Z68" s="24"/>
      <c r="AA68" s="23">
        <v>14</v>
      </c>
    </row>
    <row r="69" s="1" customFormat="1" spans="7:27">
      <c r="G69" s="21"/>
      <c r="H69" s="21"/>
      <c r="I69" s="22">
        <v>9</v>
      </c>
      <c r="J69" s="21"/>
      <c r="K69" s="91">
        <v>19</v>
      </c>
      <c r="L69" s="21"/>
      <c r="M69" s="22">
        <v>9</v>
      </c>
      <c r="N69" s="24"/>
      <c r="O69" s="23">
        <v>17</v>
      </c>
      <c r="Q69" s="22">
        <v>9</v>
      </c>
      <c r="R69" s="24"/>
      <c r="S69" s="68">
        <v>15</v>
      </c>
      <c r="U69" s="22">
        <v>9</v>
      </c>
      <c r="V69" s="24"/>
      <c r="W69" s="23">
        <v>16</v>
      </c>
      <c r="Y69" s="22">
        <v>9</v>
      </c>
      <c r="Z69" s="24"/>
      <c r="AA69" s="23">
        <v>17</v>
      </c>
    </row>
    <row r="70" s="1" customFormat="1" spans="7:27">
      <c r="G70" s="21"/>
      <c r="H70" s="21"/>
      <c r="I70" s="22">
        <v>10</v>
      </c>
      <c r="J70" s="21"/>
      <c r="K70" s="91">
        <v>18</v>
      </c>
      <c r="L70" s="21"/>
      <c r="M70" s="22">
        <v>10</v>
      </c>
      <c r="N70" s="24"/>
      <c r="O70" s="23">
        <v>16</v>
      </c>
      <c r="Q70" s="22">
        <v>10</v>
      </c>
      <c r="R70" s="24"/>
      <c r="S70" s="68">
        <v>14</v>
      </c>
      <c r="U70" s="22">
        <v>10</v>
      </c>
      <c r="V70" s="24"/>
      <c r="W70" s="23">
        <v>16</v>
      </c>
      <c r="Y70" s="52">
        <v>10</v>
      </c>
      <c r="Z70" s="53"/>
      <c r="AA70" s="54">
        <v>16</v>
      </c>
    </row>
    <row r="71" s="1" customFormat="1" spans="7:27">
      <c r="G71" s="21"/>
      <c r="H71" s="21"/>
      <c r="I71" s="22">
        <v>11</v>
      </c>
      <c r="J71" s="21"/>
      <c r="K71" s="91">
        <v>19</v>
      </c>
      <c r="L71" s="21"/>
      <c r="M71" s="22">
        <v>11</v>
      </c>
      <c r="N71" s="24"/>
      <c r="O71" s="23">
        <v>18</v>
      </c>
      <c r="Q71" s="22">
        <v>11</v>
      </c>
      <c r="R71" s="24"/>
      <c r="S71" s="68">
        <v>14</v>
      </c>
      <c r="U71" s="22">
        <v>11</v>
      </c>
      <c r="V71" s="24"/>
      <c r="W71" s="23">
        <v>16</v>
      </c>
      <c r="AA71">
        <f>IF(COUNT(AA61:AA70)=0,"",AVERAGE(AA61:AA70))</f>
        <v>15</v>
      </c>
    </row>
    <row r="72" s="1" customFormat="1" spans="7:27">
      <c r="G72" s="21"/>
      <c r="H72" s="21"/>
      <c r="I72" s="22">
        <v>12</v>
      </c>
      <c r="J72" s="21"/>
      <c r="K72" s="91">
        <v>20</v>
      </c>
      <c r="L72" s="21"/>
      <c r="M72" s="22">
        <v>12</v>
      </c>
      <c r="N72" s="24"/>
      <c r="O72" s="23">
        <v>16</v>
      </c>
      <c r="Q72" s="22">
        <v>12</v>
      </c>
      <c r="R72" s="24"/>
      <c r="S72" s="68">
        <v>15</v>
      </c>
      <c r="U72" s="22">
        <v>12</v>
      </c>
      <c r="V72" s="24"/>
      <c r="W72" s="23">
        <v>16</v>
      </c>
      <c r="Y72" s="88" t="s">
        <v>69</v>
      </c>
      <c r="Z72" s="92"/>
      <c r="AA72" s="93"/>
    </row>
    <row r="73" s="1" customFormat="1" ht="28.5" spans="7:27">
      <c r="G73" s="21"/>
      <c r="H73" s="21"/>
      <c r="I73" s="22">
        <v>13</v>
      </c>
      <c r="J73" s="21"/>
      <c r="K73" s="91">
        <v>20</v>
      </c>
      <c r="L73" s="21"/>
      <c r="M73" s="22">
        <v>13</v>
      </c>
      <c r="N73" s="24"/>
      <c r="O73" s="23">
        <v>18</v>
      </c>
      <c r="Q73" s="22">
        <v>13</v>
      </c>
      <c r="R73" s="24"/>
      <c r="S73" s="68">
        <v>14</v>
      </c>
      <c r="U73" s="22">
        <v>13</v>
      </c>
      <c r="V73" s="24"/>
      <c r="W73" s="23">
        <v>17</v>
      </c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/>
      <c r="I74" s="22">
        <v>14</v>
      </c>
      <c r="J74" s="21"/>
      <c r="K74" s="91">
        <v>18</v>
      </c>
      <c r="L74" s="21"/>
      <c r="M74" s="22">
        <v>14</v>
      </c>
      <c r="N74" s="24"/>
      <c r="O74" s="23">
        <v>18</v>
      </c>
      <c r="Q74" s="22">
        <v>14</v>
      </c>
      <c r="R74" s="24"/>
      <c r="S74" s="68">
        <v>15</v>
      </c>
      <c r="U74" s="22">
        <v>14</v>
      </c>
      <c r="V74" s="24"/>
      <c r="W74" s="23">
        <v>17</v>
      </c>
      <c r="Y74" s="22">
        <v>1</v>
      </c>
      <c r="Z74" s="24"/>
      <c r="AA74" s="23">
        <v>14</v>
      </c>
    </row>
    <row r="75" s="1" customFormat="1" spans="7:27">
      <c r="G75" s="21"/>
      <c r="H75" s="21"/>
      <c r="I75" s="22">
        <v>15</v>
      </c>
      <c r="J75" s="21"/>
      <c r="K75" s="91">
        <v>18</v>
      </c>
      <c r="L75" s="21"/>
      <c r="M75" s="22">
        <v>15</v>
      </c>
      <c r="N75" s="24"/>
      <c r="O75" s="23">
        <v>17</v>
      </c>
      <c r="Q75" s="22">
        <v>15</v>
      </c>
      <c r="R75" s="24"/>
      <c r="S75" s="68">
        <v>14</v>
      </c>
      <c r="U75" s="22">
        <v>15</v>
      </c>
      <c r="V75" s="24"/>
      <c r="W75" s="23">
        <v>16</v>
      </c>
      <c r="Y75" s="22">
        <v>2</v>
      </c>
      <c r="Z75" s="24"/>
      <c r="AA75" s="23">
        <v>14</v>
      </c>
    </row>
    <row r="76" s="1" customFormat="1" spans="7:27">
      <c r="G76" s="21"/>
      <c r="H76" s="21"/>
      <c r="I76" s="22">
        <v>16</v>
      </c>
      <c r="J76" s="21"/>
      <c r="K76" s="91">
        <v>20</v>
      </c>
      <c r="L76" s="21"/>
      <c r="M76" s="22">
        <v>16</v>
      </c>
      <c r="N76" s="24"/>
      <c r="O76" s="23">
        <v>15</v>
      </c>
      <c r="Q76" s="22">
        <v>16</v>
      </c>
      <c r="R76" s="24"/>
      <c r="S76" s="23">
        <v>15</v>
      </c>
      <c r="U76" s="22">
        <v>16</v>
      </c>
      <c r="V76" s="24"/>
      <c r="W76" s="23">
        <v>17</v>
      </c>
      <c r="Y76" s="22">
        <v>3</v>
      </c>
      <c r="Z76" s="24"/>
      <c r="AA76" s="23">
        <v>16</v>
      </c>
    </row>
    <row r="77" s="1" customFormat="1" spans="7:27">
      <c r="G77" s="21"/>
      <c r="H77" s="21"/>
      <c r="I77" s="22">
        <v>17</v>
      </c>
      <c r="J77" s="21"/>
      <c r="K77" s="91">
        <v>19</v>
      </c>
      <c r="L77" s="21"/>
      <c r="M77" s="22">
        <v>17</v>
      </c>
      <c r="N77" s="24"/>
      <c r="O77" s="23">
        <v>16</v>
      </c>
      <c r="Q77" s="22">
        <v>17</v>
      </c>
      <c r="R77" s="24"/>
      <c r="S77" s="23">
        <v>15</v>
      </c>
      <c r="U77" s="22">
        <v>17</v>
      </c>
      <c r="V77" s="24"/>
      <c r="W77" s="23">
        <v>16</v>
      </c>
      <c r="Y77" s="22">
        <v>4</v>
      </c>
      <c r="Z77" s="24"/>
      <c r="AA77" s="23">
        <v>15</v>
      </c>
    </row>
    <row r="78" s="1" customFormat="1" spans="7:27">
      <c r="G78" s="21"/>
      <c r="H78" s="21"/>
      <c r="I78" s="22">
        <v>18</v>
      </c>
      <c r="J78" s="21"/>
      <c r="K78" s="91">
        <v>18</v>
      </c>
      <c r="L78" s="21"/>
      <c r="M78" s="22">
        <v>18</v>
      </c>
      <c r="N78" s="24"/>
      <c r="O78" s="23">
        <v>15</v>
      </c>
      <c r="Q78" s="22">
        <v>18</v>
      </c>
      <c r="R78" s="24"/>
      <c r="S78" s="23">
        <v>16</v>
      </c>
      <c r="U78" s="22">
        <v>18</v>
      </c>
      <c r="V78" s="24"/>
      <c r="W78" s="23">
        <v>15</v>
      </c>
      <c r="Y78" s="22">
        <v>5</v>
      </c>
      <c r="Z78" s="24"/>
      <c r="AA78" s="23">
        <v>16</v>
      </c>
    </row>
    <row r="79" s="1" customFormat="1" spans="7:27">
      <c r="G79" s="21"/>
      <c r="H79" s="21"/>
      <c r="I79" s="22">
        <v>19</v>
      </c>
      <c r="J79" s="21"/>
      <c r="K79" s="91">
        <v>18</v>
      </c>
      <c r="L79" s="21"/>
      <c r="M79" s="22">
        <v>19</v>
      </c>
      <c r="N79" s="24"/>
      <c r="O79" s="23">
        <v>16</v>
      </c>
      <c r="Q79" s="22">
        <v>19</v>
      </c>
      <c r="R79" s="24"/>
      <c r="S79" s="23">
        <v>16</v>
      </c>
      <c r="U79" s="22">
        <v>19</v>
      </c>
      <c r="V79" s="24"/>
      <c r="W79" s="23">
        <v>15</v>
      </c>
      <c r="Y79" s="22">
        <v>6</v>
      </c>
      <c r="Z79" s="24"/>
      <c r="AA79" s="23">
        <v>16</v>
      </c>
    </row>
    <row r="80" s="1" customFormat="1" spans="7:27">
      <c r="G80" s="21"/>
      <c r="H80" s="21"/>
      <c r="I80" s="52">
        <v>20</v>
      </c>
      <c r="J80" s="74"/>
      <c r="K80" s="94">
        <v>18</v>
      </c>
      <c r="L80"/>
      <c r="M80" s="52">
        <v>20</v>
      </c>
      <c r="N80" s="53"/>
      <c r="O80" s="54">
        <v>16</v>
      </c>
      <c r="Q80" s="52">
        <v>20</v>
      </c>
      <c r="R80" s="53"/>
      <c r="S80" s="54">
        <v>15</v>
      </c>
      <c r="U80" s="52">
        <v>20</v>
      </c>
      <c r="V80" s="53"/>
      <c r="W80" s="54">
        <v>16</v>
      </c>
      <c r="Y80" s="22">
        <v>7</v>
      </c>
      <c r="Z80" s="24"/>
      <c r="AA80" s="23">
        <v>16</v>
      </c>
    </row>
    <row r="81" s="1" customFormat="1" spans="7:27">
      <c r="K81" s="95">
        <f>IF(COUNT(K61:K80)=0,"",AVERAGE(K61:K80))</f>
        <v>18.55</v>
      </c>
      <c r="L81" s="95"/>
      <c r="M81" s="95"/>
      <c r="N81" s="95"/>
      <c r="O81" s="95">
        <f>IF(COUNT(O61:O80)=0,"",AVERAGE(O61:O80))</f>
        <v>16.1</v>
      </c>
      <c r="P81" s="95"/>
      <c r="Q81" s="95"/>
      <c r="R81" s="95"/>
      <c r="S81" s="95">
        <f>IF(COUNT(S61:S80)=0,"",AVERAGE(S61:S80))</f>
        <v>14.8</v>
      </c>
      <c r="T81" s="95"/>
      <c r="U81" s="95"/>
      <c r="V81" s="95"/>
      <c r="W81" s="95">
        <f>IF(COUNT(W61:W80)=0,"",AVERAGE(W61:W80))</f>
        <v>16.05</v>
      </c>
      <c r="Y81" s="22">
        <v>8</v>
      </c>
      <c r="Z81" s="24"/>
      <c r="AA81" s="23">
        <v>15</v>
      </c>
    </row>
    <row r="82" s="1" customFormat="1" spans="7:27">
      <c r="Y82" s="22">
        <v>9</v>
      </c>
      <c r="Z82" s="24"/>
      <c r="AA82" s="23">
        <v>15</v>
      </c>
    </row>
    <row r="83" s="1" customFormat="1" spans="7:27">
      <c r="Y83" s="52">
        <v>10</v>
      </c>
      <c r="Z83" s="53"/>
      <c r="AA83" s="54">
        <v>16</v>
      </c>
    </row>
    <row r="84" s="1" customFormat="1" spans="7:27">
      <c r="AA84">
        <f>IF(COUNT(AA74:AA83)=0,"",AVERAGE(AA74:AA83))</f>
        <v>15.3</v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/>
      <c r="K89" s="91">
        <v>18</v>
      </c>
      <c r="L89" s="21"/>
      <c r="M89" s="22">
        <v>1</v>
      </c>
      <c r="N89" s="24"/>
      <c r="O89" s="23">
        <v>18</v>
      </c>
      <c r="Q89" s="22">
        <v>1</v>
      </c>
      <c r="R89" s="24"/>
      <c r="S89" s="23">
        <v>17</v>
      </c>
      <c r="U89" s="22">
        <v>1</v>
      </c>
      <c r="V89" s="24"/>
      <c r="W89" s="23">
        <v>17</v>
      </c>
      <c r="Y89" s="22">
        <v>1</v>
      </c>
      <c r="Z89" s="24"/>
      <c r="AA89" s="23">
        <v>15</v>
      </c>
    </row>
    <row r="90" s="1" customFormat="1" spans="7:27">
      <c r="G90" s="21"/>
      <c r="H90" s="21"/>
      <c r="I90" s="22">
        <v>2</v>
      </c>
      <c r="J90" s="21"/>
      <c r="K90" s="91">
        <v>19</v>
      </c>
      <c r="L90" s="21"/>
      <c r="M90" s="22">
        <v>2</v>
      </c>
      <c r="N90" s="24"/>
      <c r="O90" s="23">
        <v>19</v>
      </c>
      <c r="Q90" s="22">
        <v>2</v>
      </c>
      <c r="R90" s="24"/>
      <c r="S90" s="23">
        <v>15</v>
      </c>
      <c r="U90" s="22">
        <v>2</v>
      </c>
      <c r="V90" s="24"/>
      <c r="W90" s="23">
        <v>16</v>
      </c>
      <c r="Y90" s="22">
        <v>2</v>
      </c>
      <c r="Z90" s="24"/>
      <c r="AA90" s="23">
        <v>17</v>
      </c>
    </row>
    <row r="91" s="1" customFormat="1" spans="7:27">
      <c r="G91" s="21"/>
      <c r="H91" s="21"/>
      <c r="I91" s="22">
        <v>3</v>
      </c>
      <c r="J91" s="21"/>
      <c r="K91" s="91">
        <v>19</v>
      </c>
      <c r="L91" s="21"/>
      <c r="M91" s="22">
        <v>3</v>
      </c>
      <c r="N91" s="24"/>
      <c r="O91" s="23">
        <v>18</v>
      </c>
      <c r="Q91" s="22">
        <v>3</v>
      </c>
      <c r="R91" s="24"/>
      <c r="S91" s="23">
        <v>17</v>
      </c>
      <c r="U91" s="22">
        <v>3</v>
      </c>
      <c r="V91" s="24"/>
      <c r="W91" s="23">
        <v>16</v>
      </c>
      <c r="Y91" s="22">
        <v>3</v>
      </c>
      <c r="Z91" s="24"/>
      <c r="AA91" s="23">
        <v>16</v>
      </c>
    </row>
    <row r="92" s="1" customFormat="1" spans="7:27">
      <c r="G92" s="21"/>
      <c r="H92" s="21"/>
      <c r="I92" s="22">
        <v>4</v>
      </c>
      <c r="J92" s="21"/>
      <c r="K92" s="91">
        <v>20</v>
      </c>
      <c r="L92" s="21"/>
      <c r="M92" s="22">
        <v>4</v>
      </c>
      <c r="N92" s="24"/>
      <c r="O92" s="23">
        <v>18</v>
      </c>
      <c r="Q92" s="22">
        <v>4</v>
      </c>
      <c r="R92" s="24"/>
      <c r="S92" s="23">
        <v>17</v>
      </c>
      <c r="U92" s="22">
        <v>4</v>
      </c>
      <c r="V92" s="24"/>
      <c r="W92" s="23">
        <v>16</v>
      </c>
      <c r="Y92" s="22">
        <v>4</v>
      </c>
      <c r="Z92" s="24"/>
      <c r="AA92" s="23">
        <v>17</v>
      </c>
    </row>
    <row r="93" s="1" customFormat="1" spans="7:27">
      <c r="G93" s="21"/>
      <c r="H93" s="21"/>
      <c r="I93" s="22">
        <v>5</v>
      </c>
      <c r="J93" s="21"/>
      <c r="K93" s="91">
        <v>18</v>
      </c>
      <c r="L93" s="21"/>
      <c r="M93" s="22">
        <v>5</v>
      </c>
      <c r="N93" s="24"/>
      <c r="O93" s="23">
        <v>18</v>
      </c>
      <c r="Q93" s="22">
        <v>5</v>
      </c>
      <c r="R93" s="24"/>
      <c r="S93" s="23">
        <v>16</v>
      </c>
      <c r="U93" s="22">
        <v>5</v>
      </c>
      <c r="V93" s="24"/>
      <c r="W93" s="23">
        <v>17</v>
      </c>
      <c r="Y93" s="22">
        <v>5</v>
      </c>
      <c r="Z93" s="24"/>
      <c r="AA93" s="23">
        <v>17</v>
      </c>
    </row>
    <row r="94" s="1" customFormat="1" spans="7:27">
      <c r="G94" s="21"/>
      <c r="H94" s="21"/>
      <c r="I94" s="22">
        <v>6</v>
      </c>
      <c r="J94" s="21"/>
      <c r="K94" s="91">
        <v>20</v>
      </c>
      <c r="L94" s="21"/>
      <c r="M94" s="22">
        <v>6</v>
      </c>
      <c r="N94" s="24"/>
      <c r="O94" s="23">
        <v>19</v>
      </c>
      <c r="Q94" s="22">
        <v>6</v>
      </c>
      <c r="R94" s="24"/>
      <c r="S94" s="23">
        <v>15</v>
      </c>
      <c r="U94" s="22">
        <v>6</v>
      </c>
      <c r="V94" s="24"/>
      <c r="W94" s="23">
        <v>18</v>
      </c>
      <c r="Y94" s="22">
        <v>6</v>
      </c>
      <c r="Z94" s="24"/>
      <c r="AA94" s="23">
        <v>16</v>
      </c>
    </row>
    <row r="95" s="1" customFormat="1" spans="7:27">
      <c r="G95" s="21"/>
      <c r="H95" s="21"/>
      <c r="I95" s="22">
        <v>7</v>
      </c>
      <c r="J95" s="21"/>
      <c r="K95" s="91">
        <v>20</v>
      </c>
      <c r="L95" s="21"/>
      <c r="M95" s="22">
        <v>7</v>
      </c>
      <c r="N95" s="24"/>
      <c r="O95" s="23">
        <v>17</v>
      </c>
      <c r="Q95" s="22">
        <v>7</v>
      </c>
      <c r="R95" s="24"/>
      <c r="S95" s="23">
        <v>16</v>
      </c>
      <c r="U95" s="22">
        <v>7</v>
      </c>
      <c r="V95" s="24"/>
      <c r="W95" s="23">
        <v>17</v>
      </c>
      <c r="Y95" s="22">
        <v>7</v>
      </c>
      <c r="Z95" s="24"/>
      <c r="AA95" s="23">
        <v>17</v>
      </c>
    </row>
    <row r="96" s="1" customFormat="1" spans="7:27">
      <c r="G96" s="21"/>
      <c r="H96" s="21"/>
      <c r="I96" s="22">
        <v>8</v>
      </c>
      <c r="J96" s="21"/>
      <c r="K96" s="91">
        <v>20</v>
      </c>
      <c r="L96" s="21"/>
      <c r="M96" s="22">
        <v>8</v>
      </c>
      <c r="N96" s="24"/>
      <c r="O96" s="23">
        <v>18</v>
      </c>
      <c r="Q96" s="22">
        <v>8</v>
      </c>
      <c r="R96" s="24"/>
      <c r="S96" s="23">
        <v>15</v>
      </c>
      <c r="U96" s="22">
        <v>8</v>
      </c>
      <c r="V96" s="24"/>
      <c r="W96" s="23">
        <v>15</v>
      </c>
      <c r="Y96" s="22">
        <v>8</v>
      </c>
      <c r="Z96" s="24"/>
      <c r="AA96" s="23">
        <v>17</v>
      </c>
    </row>
    <row r="97" s="1" customFormat="1" spans="7:27">
      <c r="G97" s="21"/>
      <c r="H97" s="21"/>
      <c r="I97" s="22">
        <v>9</v>
      </c>
      <c r="J97" s="21"/>
      <c r="K97" s="91">
        <v>19</v>
      </c>
      <c r="L97" s="21"/>
      <c r="M97" s="22">
        <v>9</v>
      </c>
      <c r="N97" s="24"/>
      <c r="O97" s="23">
        <v>18</v>
      </c>
      <c r="Q97" s="22">
        <v>9</v>
      </c>
      <c r="R97" s="24"/>
      <c r="S97" s="23">
        <v>16</v>
      </c>
      <c r="U97" s="22">
        <v>9</v>
      </c>
      <c r="V97" s="24"/>
      <c r="W97" s="23">
        <v>16</v>
      </c>
      <c r="Y97" s="22">
        <v>9</v>
      </c>
      <c r="Z97" s="24"/>
      <c r="AA97" s="23">
        <v>17</v>
      </c>
    </row>
    <row r="98" s="1" customFormat="1" spans="7:27">
      <c r="G98" s="21"/>
      <c r="H98" s="21"/>
      <c r="I98" s="22">
        <v>10</v>
      </c>
      <c r="J98" s="21"/>
      <c r="K98" s="91">
        <v>20</v>
      </c>
      <c r="L98" s="21"/>
      <c r="M98" s="22">
        <v>10</v>
      </c>
      <c r="N98" s="24"/>
      <c r="O98" s="23">
        <v>17</v>
      </c>
      <c r="Q98" s="22">
        <v>10</v>
      </c>
      <c r="R98" s="24"/>
      <c r="S98" s="23">
        <v>19</v>
      </c>
      <c r="U98" s="22">
        <v>10</v>
      </c>
      <c r="V98" s="24"/>
      <c r="W98" s="23">
        <v>17</v>
      </c>
      <c r="Y98" s="52">
        <v>10</v>
      </c>
      <c r="Z98" s="53"/>
      <c r="AA98" s="54">
        <v>18</v>
      </c>
    </row>
    <row r="99" s="1" customFormat="1" spans="7:27">
      <c r="G99" s="21"/>
      <c r="H99" s="21"/>
      <c r="I99" s="22">
        <v>11</v>
      </c>
      <c r="J99" s="21"/>
      <c r="K99" s="91">
        <v>19</v>
      </c>
      <c r="L99" s="21"/>
      <c r="M99" s="22">
        <v>11</v>
      </c>
      <c r="N99" s="24"/>
      <c r="O99" s="23">
        <v>17</v>
      </c>
      <c r="Q99" s="22">
        <v>11</v>
      </c>
      <c r="R99" s="24"/>
      <c r="S99" s="23">
        <v>16</v>
      </c>
      <c r="U99" s="22">
        <v>11</v>
      </c>
      <c r="V99" s="24"/>
      <c r="W99" s="23">
        <v>17</v>
      </c>
      <c r="AA99">
        <f>IF(COUNT(AA89:AA98)=0,"",AVERAGE(AA89:AA98))</f>
        <v>16.7</v>
      </c>
    </row>
    <row r="100" s="1" customFormat="1" spans="7:27">
      <c r="G100" s="21"/>
      <c r="H100" s="21"/>
      <c r="I100" s="22">
        <v>12</v>
      </c>
      <c r="J100" s="21"/>
      <c r="K100" s="91">
        <v>17</v>
      </c>
      <c r="L100" s="21"/>
      <c r="M100" s="22">
        <v>12</v>
      </c>
      <c r="N100" s="24"/>
      <c r="O100" s="23">
        <v>17</v>
      </c>
      <c r="Q100" s="22">
        <v>12</v>
      </c>
      <c r="R100" s="24"/>
      <c r="S100" s="23">
        <v>17</v>
      </c>
      <c r="U100" s="22">
        <v>12</v>
      </c>
      <c r="V100" s="24"/>
      <c r="W100" s="23">
        <v>18</v>
      </c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/>
      <c r="K101" s="91">
        <v>20</v>
      </c>
      <c r="L101" s="21"/>
      <c r="M101" s="22">
        <v>13</v>
      </c>
      <c r="N101" s="24"/>
      <c r="O101" s="23">
        <v>17</v>
      </c>
      <c r="Q101" s="22">
        <v>13</v>
      </c>
      <c r="R101" s="24"/>
      <c r="S101" s="23">
        <v>15</v>
      </c>
      <c r="U101" s="22">
        <v>13</v>
      </c>
      <c r="V101" s="24"/>
      <c r="W101" s="23">
        <v>18</v>
      </c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/>
      <c r="I102" s="22">
        <v>14</v>
      </c>
      <c r="J102" s="21"/>
      <c r="K102" s="91">
        <v>20</v>
      </c>
      <c r="L102" s="21"/>
      <c r="M102" s="22">
        <v>14</v>
      </c>
      <c r="N102" s="24"/>
      <c r="O102" s="23">
        <v>16</v>
      </c>
      <c r="Q102" s="22">
        <v>14</v>
      </c>
      <c r="R102" s="24"/>
      <c r="S102" s="23">
        <v>17</v>
      </c>
      <c r="U102" s="22">
        <v>14</v>
      </c>
      <c r="V102" s="24"/>
      <c r="W102" s="23">
        <v>16</v>
      </c>
      <c r="Y102" s="22">
        <v>1</v>
      </c>
      <c r="Z102" s="24"/>
      <c r="AA102" s="23">
        <v>15</v>
      </c>
    </row>
    <row r="103" s="1" customFormat="1" spans="7:27">
      <c r="G103" s="21"/>
      <c r="H103" s="21"/>
      <c r="I103" s="22">
        <v>15</v>
      </c>
      <c r="J103" s="21"/>
      <c r="K103" s="91">
        <v>20</v>
      </c>
      <c r="L103" s="21"/>
      <c r="M103" s="22">
        <v>15</v>
      </c>
      <c r="N103" s="24"/>
      <c r="O103" s="23">
        <v>18</v>
      </c>
      <c r="Q103" s="22">
        <v>15</v>
      </c>
      <c r="R103" s="24"/>
      <c r="S103" s="23">
        <v>18</v>
      </c>
      <c r="U103" s="22">
        <v>15</v>
      </c>
      <c r="V103" s="24"/>
      <c r="W103" s="23">
        <v>18</v>
      </c>
      <c r="Y103" s="22">
        <v>2</v>
      </c>
      <c r="Z103" s="24"/>
      <c r="AA103" s="23">
        <v>16</v>
      </c>
    </row>
    <row r="104" s="1" customFormat="1" spans="7:27">
      <c r="G104" s="21"/>
      <c r="H104" s="21"/>
      <c r="I104" s="22">
        <v>16</v>
      </c>
      <c r="J104" s="21"/>
      <c r="K104" s="91">
        <v>20</v>
      </c>
      <c r="L104" s="21"/>
      <c r="M104" s="22">
        <v>16</v>
      </c>
      <c r="N104" s="24"/>
      <c r="O104" s="23">
        <v>18</v>
      </c>
      <c r="Q104" s="22">
        <v>16</v>
      </c>
      <c r="R104" s="24"/>
      <c r="S104" s="23">
        <v>18</v>
      </c>
      <c r="U104" s="22">
        <v>16</v>
      </c>
      <c r="V104" s="24"/>
      <c r="W104" s="23">
        <v>17</v>
      </c>
      <c r="Y104" s="22">
        <v>3</v>
      </c>
      <c r="Z104" s="24"/>
      <c r="AA104" s="23">
        <v>17</v>
      </c>
    </row>
    <row r="105" s="1" customFormat="1" spans="7:27">
      <c r="G105" s="21"/>
      <c r="H105" s="21"/>
      <c r="I105" s="22">
        <v>17</v>
      </c>
      <c r="J105" s="21"/>
      <c r="K105" s="91">
        <v>19</v>
      </c>
      <c r="L105" s="21"/>
      <c r="M105" s="22">
        <v>17</v>
      </c>
      <c r="N105" s="24"/>
      <c r="O105" s="23">
        <v>19</v>
      </c>
      <c r="Q105" s="22">
        <v>17</v>
      </c>
      <c r="R105" s="24"/>
      <c r="S105" s="23">
        <v>16</v>
      </c>
      <c r="U105" s="22">
        <v>17</v>
      </c>
      <c r="V105" s="24"/>
      <c r="W105" s="23">
        <v>16</v>
      </c>
      <c r="Y105" s="22">
        <v>4</v>
      </c>
      <c r="Z105" s="24"/>
      <c r="AA105" s="23">
        <v>18</v>
      </c>
    </row>
    <row r="106" s="1" customFormat="1" spans="7:27">
      <c r="G106" s="21"/>
      <c r="H106" s="21"/>
      <c r="I106" s="22">
        <v>18</v>
      </c>
      <c r="J106" s="21"/>
      <c r="K106" s="91">
        <v>20</v>
      </c>
      <c r="L106" s="21"/>
      <c r="M106" s="22">
        <v>18</v>
      </c>
      <c r="N106" s="24"/>
      <c r="O106" s="23">
        <v>18</v>
      </c>
      <c r="Q106" s="22">
        <v>18</v>
      </c>
      <c r="R106" s="24"/>
      <c r="S106" s="23">
        <v>17</v>
      </c>
      <c r="U106" s="22">
        <v>18</v>
      </c>
      <c r="V106" s="24"/>
      <c r="W106" s="23">
        <v>18</v>
      </c>
      <c r="Y106" s="22">
        <v>5</v>
      </c>
      <c r="Z106" s="24"/>
      <c r="AA106" s="23">
        <v>15</v>
      </c>
    </row>
    <row r="107" s="1" customFormat="1" spans="7:27">
      <c r="G107" s="21"/>
      <c r="H107" s="21"/>
      <c r="I107" s="22">
        <v>19</v>
      </c>
      <c r="J107" s="21"/>
      <c r="K107" s="91">
        <v>20</v>
      </c>
      <c r="L107" s="21"/>
      <c r="M107" s="22">
        <v>19</v>
      </c>
      <c r="N107" s="24"/>
      <c r="O107" s="23">
        <v>17</v>
      </c>
      <c r="Q107" s="22">
        <v>19</v>
      </c>
      <c r="R107" s="24"/>
      <c r="S107" s="23">
        <v>16</v>
      </c>
      <c r="U107" s="22">
        <v>19</v>
      </c>
      <c r="V107" s="24"/>
      <c r="W107" s="23">
        <v>18</v>
      </c>
      <c r="Y107" s="22">
        <v>6</v>
      </c>
      <c r="Z107" s="24"/>
      <c r="AA107" s="23">
        <v>18</v>
      </c>
    </row>
    <row r="108" s="1" customFormat="1" spans="7:27">
      <c r="G108" s="21"/>
      <c r="H108" s="21"/>
      <c r="I108" s="52">
        <v>20</v>
      </c>
      <c r="J108" s="74"/>
      <c r="K108" s="94"/>
      <c r="L108"/>
      <c r="M108" s="52">
        <v>20</v>
      </c>
      <c r="N108" s="53"/>
      <c r="O108" s="54">
        <v>17</v>
      </c>
      <c r="Q108" s="52">
        <v>20</v>
      </c>
      <c r="R108" s="53"/>
      <c r="S108" s="54">
        <v>17</v>
      </c>
      <c r="U108" s="52">
        <v>20</v>
      </c>
      <c r="V108" s="53"/>
      <c r="W108" s="54">
        <v>18</v>
      </c>
      <c r="Y108" s="22">
        <v>7</v>
      </c>
      <c r="Z108" s="24"/>
      <c r="AA108" s="23">
        <v>17</v>
      </c>
    </row>
    <row r="109" s="1" customFormat="1" spans="7:27">
      <c r="K109" s="95">
        <f>IF(COUNT(K89:K108)=0,"",AVERAGE(K89:K108))</f>
        <v>19.3684210526316</v>
      </c>
      <c r="L109" s="95"/>
      <c r="M109" s="95"/>
      <c r="N109" s="95"/>
      <c r="O109" s="95">
        <f>IF(COUNT(O89:O108)=0,"",AVERAGE(O89:O108))</f>
        <v>17.7</v>
      </c>
      <c r="P109" s="95"/>
      <c r="Q109" s="95"/>
      <c r="R109" s="95"/>
      <c r="S109" s="95">
        <f>IF(COUNT(S89:S108)=0,"",AVERAGE(S89:S108))</f>
        <v>16.5</v>
      </c>
      <c r="T109" s="95"/>
      <c r="U109" s="95"/>
      <c r="V109" s="95"/>
      <c r="W109" s="95">
        <f>IF(COUNT(W89:W108)=0,"",AVERAGE(W89:W108))</f>
        <v>16.95</v>
      </c>
      <c r="Y109" s="22">
        <v>8</v>
      </c>
      <c r="Z109" s="24"/>
      <c r="AA109" s="23">
        <v>16</v>
      </c>
    </row>
    <row r="110" s="1" customFormat="1" spans="7:27">
      <c r="Y110" s="22">
        <v>9</v>
      </c>
      <c r="Z110" s="24"/>
      <c r="AA110" s="23">
        <v>17</v>
      </c>
    </row>
    <row r="111" s="1" customFormat="1" spans="7:27">
      <c r="Y111" s="52">
        <v>10</v>
      </c>
      <c r="Z111" s="53"/>
      <c r="AA111" s="54">
        <v>16</v>
      </c>
    </row>
    <row r="112" s="1" customFormat="1" spans="7:27">
      <c r="AA112">
        <f>IF(COUNT(AA102:AA111)=0,"",AVERAGE(AA102:AA111))</f>
        <v>16.5</v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>
        <v>17</v>
      </c>
      <c r="L117" s="21"/>
      <c r="M117" s="22">
        <v>1</v>
      </c>
      <c r="N117" s="24"/>
      <c r="O117" s="23">
        <v>15</v>
      </c>
      <c r="Q117" s="22">
        <v>1</v>
      </c>
      <c r="R117" s="24"/>
      <c r="S117" s="23">
        <v>15</v>
      </c>
      <c r="U117" s="22">
        <v>1</v>
      </c>
      <c r="V117" s="24"/>
      <c r="W117" s="23">
        <v>14</v>
      </c>
      <c r="Y117" s="22">
        <v>1</v>
      </c>
      <c r="Z117" s="24"/>
      <c r="AA117" s="23">
        <v>14</v>
      </c>
    </row>
    <row r="118" s="1" customFormat="1" spans="7:27">
      <c r="G118" s="21"/>
      <c r="H118" s="21"/>
      <c r="I118" s="22">
        <v>2</v>
      </c>
      <c r="J118" s="21"/>
      <c r="K118" s="91">
        <v>16</v>
      </c>
      <c r="L118" s="21"/>
      <c r="M118" s="22">
        <v>2</v>
      </c>
      <c r="N118" s="24"/>
      <c r="O118" s="23">
        <v>16</v>
      </c>
      <c r="Q118" s="22">
        <v>2</v>
      </c>
      <c r="R118" s="24"/>
      <c r="S118" s="23">
        <v>14</v>
      </c>
      <c r="U118" s="22">
        <v>2</v>
      </c>
      <c r="V118" s="24"/>
      <c r="W118" s="23">
        <v>14</v>
      </c>
      <c r="Y118" s="22">
        <v>2</v>
      </c>
      <c r="Z118" s="24"/>
      <c r="AA118" s="23">
        <v>15</v>
      </c>
    </row>
    <row r="119" s="1" customFormat="1" spans="7:27">
      <c r="G119" s="21"/>
      <c r="H119" s="21"/>
      <c r="I119" s="22">
        <v>3</v>
      </c>
      <c r="J119" s="21"/>
      <c r="K119" s="91">
        <v>18</v>
      </c>
      <c r="L119" s="21"/>
      <c r="M119" s="22">
        <v>3</v>
      </c>
      <c r="N119" s="24"/>
      <c r="O119" s="23">
        <v>16</v>
      </c>
      <c r="Q119" s="22">
        <v>3</v>
      </c>
      <c r="R119" s="24"/>
      <c r="S119" s="23">
        <v>13</v>
      </c>
      <c r="U119" s="22">
        <v>3</v>
      </c>
      <c r="V119" s="24"/>
      <c r="W119" s="23">
        <v>14</v>
      </c>
      <c r="Y119" s="22">
        <v>3</v>
      </c>
      <c r="Z119" s="24"/>
      <c r="AA119" s="23">
        <v>15</v>
      </c>
    </row>
    <row r="120" s="1" customFormat="1" spans="7:27">
      <c r="G120" s="21"/>
      <c r="H120" s="21"/>
      <c r="I120" s="22">
        <v>4</v>
      </c>
      <c r="J120" s="21"/>
      <c r="K120" s="91">
        <v>16</v>
      </c>
      <c r="L120" s="21"/>
      <c r="M120" s="22">
        <v>4</v>
      </c>
      <c r="N120" s="24"/>
      <c r="O120" s="23">
        <v>16</v>
      </c>
      <c r="Q120" s="22">
        <v>4</v>
      </c>
      <c r="R120" s="24"/>
      <c r="S120" s="23">
        <v>15</v>
      </c>
      <c r="U120" s="22">
        <v>4</v>
      </c>
      <c r="V120" s="24"/>
      <c r="W120" s="23">
        <v>14</v>
      </c>
      <c r="Y120" s="22">
        <v>4</v>
      </c>
      <c r="Z120" s="24"/>
      <c r="AA120" s="23">
        <v>14</v>
      </c>
    </row>
    <row r="121" s="1" customFormat="1" spans="7:27">
      <c r="G121" s="21"/>
      <c r="H121" s="21"/>
      <c r="I121" s="22">
        <v>5</v>
      </c>
      <c r="J121" s="21"/>
      <c r="K121" s="91">
        <v>16</v>
      </c>
      <c r="L121" s="21"/>
      <c r="M121" s="22">
        <v>5</v>
      </c>
      <c r="N121" s="24"/>
      <c r="O121" s="23">
        <v>15</v>
      </c>
      <c r="Q121" s="22">
        <v>5</v>
      </c>
      <c r="R121" s="24"/>
      <c r="S121" s="23">
        <v>15</v>
      </c>
      <c r="U121" s="22">
        <v>5</v>
      </c>
      <c r="V121" s="24"/>
      <c r="W121" s="23">
        <v>15</v>
      </c>
      <c r="Y121" s="22">
        <v>5</v>
      </c>
      <c r="Z121" s="24"/>
      <c r="AA121" s="23">
        <v>15</v>
      </c>
    </row>
    <row r="122" s="1" customFormat="1" spans="7:27">
      <c r="G122" s="21"/>
      <c r="H122" s="21"/>
      <c r="I122" s="22">
        <v>6</v>
      </c>
      <c r="J122" s="21"/>
      <c r="K122" s="91">
        <v>18</v>
      </c>
      <c r="L122" s="21"/>
      <c r="M122" s="22">
        <v>6</v>
      </c>
      <c r="N122" s="24"/>
      <c r="O122" s="23">
        <v>16</v>
      </c>
      <c r="Q122" s="22">
        <v>6</v>
      </c>
      <c r="R122" s="24"/>
      <c r="S122" s="23">
        <v>15</v>
      </c>
      <c r="U122" s="22">
        <v>6</v>
      </c>
      <c r="V122" s="24"/>
      <c r="W122" s="23">
        <v>13</v>
      </c>
      <c r="Y122" s="22">
        <v>6</v>
      </c>
      <c r="Z122" s="24"/>
      <c r="AA122" s="23">
        <v>14</v>
      </c>
    </row>
    <row r="123" s="1" customFormat="1" spans="7:27">
      <c r="G123" s="21"/>
      <c r="H123" s="21"/>
      <c r="I123" s="22">
        <v>7</v>
      </c>
      <c r="J123" s="21"/>
      <c r="K123" s="91">
        <v>19</v>
      </c>
      <c r="L123" s="21"/>
      <c r="M123" s="22">
        <v>7</v>
      </c>
      <c r="N123" s="24"/>
      <c r="O123" s="23">
        <v>16</v>
      </c>
      <c r="Q123" s="22">
        <v>7</v>
      </c>
      <c r="R123" s="24"/>
      <c r="S123" s="23">
        <v>14</v>
      </c>
      <c r="U123" s="22">
        <v>7</v>
      </c>
      <c r="V123" s="24"/>
      <c r="W123" s="23">
        <v>14</v>
      </c>
      <c r="Y123" s="22">
        <v>7</v>
      </c>
      <c r="Z123" s="24"/>
      <c r="AA123" s="23">
        <v>15</v>
      </c>
    </row>
    <row r="124" s="1" customFormat="1" spans="7:27">
      <c r="G124" s="21"/>
      <c r="H124" s="21"/>
      <c r="I124" s="22">
        <v>8</v>
      </c>
      <c r="J124" s="21"/>
      <c r="K124" s="91">
        <v>17</v>
      </c>
      <c r="L124" s="21"/>
      <c r="M124" s="22">
        <v>8</v>
      </c>
      <c r="N124" s="24"/>
      <c r="O124" s="23">
        <v>18</v>
      </c>
      <c r="Q124" s="22">
        <v>8</v>
      </c>
      <c r="R124" s="24"/>
      <c r="S124" s="23">
        <v>14</v>
      </c>
      <c r="U124" s="22">
        <v>8</v>
      </c>
      <c r="V124" s="24"/>
      <c r="W124" s="23">
        <v>16</v>
      </c>
      <c r="Y124" s="22">
        <v>8</v>
      </c>
      <c r="Z124" s="24"/>
      <c r="AA124" s="23">
        <v>14</v>
      </c>
    </row>
    <row r="125" s="1" customFormat="1" spans="7:27">
      <c r="G125" s="21"/>
      <c r="H125" s="21"/>
      <c r="I125" s="22">
        <v>9</v>
      </c>
      <c r="J125" s="21"/>
      <c r="K125" s="91">
        <v>16</v>
      </c>
      <c r="L125" s="21"/>
      <c r="M125" s="22">
        <v>9</v>
      </c>
      <c r="N125" s="24"/>
      <c r="O125" s="23">
        <v>16</v>
      </c>
      <c r="Q125" s="22">
        <v>9</v>
      </c>
      <c r="R125" s="24"/>
      <c r="S125" s="23">
        <v>14</v>
      </c>
      <c r="U125" s="22">
        <v>9</v>
      </c>
      <c r="V125" s="24"/>
      <c r="W125" s="23">
        <v>15</v>
      </c>
      <c r="Y125" s="22">
        <v>9</v>
      </c>
      <c r="Z125" s="24"/>
      <c r="AA125" s="23">
        <v>14</v>
      </c>
    </row>
    <row r="126" s="1" customFormat="1" spans="7:27">
      <c r="G126" s="21"/>
      <c r="H126" s="21"/>
      <c r="I126" s="22">
        <v>10</v>
      </c>
      <c r="J126" s="21"/>
      <c r="K126" s="91">
        <v>17</v>
      </c>
      <c r="L126" s="21"/>
      <c r="M126" s="22">
        <v>10</v>
      </c>
      <c r="N126" s="24"/>
      <c r="O126" s="23">
        <v>17</v>
      </c>
      <c r="Q126" s="22">
        <v>10</v>
      </c>
      <c r="R126" s="24"/>
      <c r="S126" s="23">
        <v>13</v>
      </c>
      <c r="U126" s="22">
        <v>10</v>
      </c>
      <c r="V126" s="24"/>
      <c r="W126" s="23">
        <v>16</v>
      </c>
      <c r="Y126" s="52">
        <v>10</v>
      </c>
      <c r="Z126" s="53"/>
      <c r="AA126" s="54">
        <v>14</v>
      </c>
    </row>
    <row r="127" s="1" customFormat="1" spans="7:27">
      <c r="G127" s="21"/>
      <c r="H127" s="21"/>
      <c r="I127" s="22">
        <v>11</v>
      </c>
      <c r="J127" s="21"/>
      <c r="K127" s="91">
        <v>17</v>
      </c>
      <c r="L127" s="21"/>
      <c r="M127" s="22">
        <v>11</v>
      </c>
      <c r="N127" s="24"/>
      <c r="O127" s="23">
        <v>18</v>
      </c>
      <c r="Q127" s="22">
        <v>11</v>
      </c>
      <c r="R127" s="24"/>
      <c r="S127" s="23">
        <v>15</v>
      </c>
      <c r="U127" s="22">
        <v>11</v>
      </c>
      <c r="V127" s="24"/>
      <c r="W127" s="23">
        <v>13</v>
      </c>
      <c r="AA127">
        <f>IF(COUNT(AA117:AA126)=0,"",AVERAGE(AA117:AA126))</f>
        <v>14.4</v>
      </c>
    </row>
    <row r="128" s="1" customFormat="1" spans="7:27">
      <c r="G128" s="21"/>
      <c r="H128" s="21"/>
      <c r="I128" s="22">
        <v>12</v>
      </c>
      <c r="J128" s="21"/>
      <c r="K128" s="91">
        <v>18</v>
      </c>
      <c r="L128" s="21"/>
      <c r="M128" s="22">
        <v>12</v>
      </c>
      <c r="N128" s="24"/>
      <c r="O128" s="23">
        <v>15</v>
      </c>
      <c r="Q128" s="22">
        <v>12</v>
      </c>
      <c r="R128" s="24"/>
      <c r="S128" s="23">
        <v>14</v>
      </c>
      <c r="U128" s="22">
        <v>12</v>
      </c>
      <c r="V128" s="24"/>
      <c r="W128" s="23">
        <v>15</v>
      </c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>
        <v>16</v>
      </c>
      <c r="L129" s="21"/>
      <c r="M129" s="22">
        <v>13</v>
      </c>
      <c r="N129" s="24"/>
      <c r="O129" s="23">
        <v>16</v>
      </c>
      <c r="Q129" s="22">
        <v>13</v>
      </c>
      <c r="R129" s="24"/>
      <c r="S129" s="23">
        <v>15</v>
      </c>
      <c r="U129" s="22">
        <v>13</v>
      </c>
      <c r="V129" s="24"/>
      <c r="W129" s="23">
        <v>15</v>
      </c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>
        <v>18</v>
      </c>
      <c r="L130" s="21"/>
      <c r="M130" s="22">
        <v>14</v>
      </c>
      <c r="N130" s="24"/>
      <c r="O130" s="23">
        <v>16</v>
      </c>
      <c r="Q130" s="22">
        <v>14</v>
      </c>
      <c r="R130" s="24"/>
      <c r="S130" s="23">
        <v>15</v>
      </c>
      <c r="U130" s="22">
        <v>14</v>
      </c>
      <c r="V130" s="24"/>
      <c r="W130" s="23">
        <v>16</v>
      </c>
      <c r="Y130" s="22">
        <v>1</v>
      </c>
      <c r="Z130" s="24"/>
      <c r="AA130" s="23">
        <v>13</v>
      </c>
    </row>
    <row r="131" s="1" customFormat="1" spans="7:27">
      <c r="G131" s="21"/>
      <c r="H131" s="21"/>
      <c r="I131" s="22">
        <v>15</v>
      </c>
      <c r="J131" s="21"/>
      <c r="K131" s="91">
        <v>18</v>
      </c>
      <c r="L131" s="21"/>
      <c r="M131" s="22">
        <v>15</v>
      </c>
      <c r="N131" s="24"/>
      <c r="O131" s="23">
        <v>17</v>
      </c>
      <c r="Q131" s="22">
        <v>15</v>
      </c>
      <c r="R131" s="24"/>
      <c r="S131" s="23">
        <v>15</v>
      </c>
      <c r="U131" s="22">
        <v>15</v>
      </c>
      <c r="V131" s="24"/>
      <c r="W131" s="23">
        <v>15</v>
      </c>
      <c r="Y131" s="22">
        <v>2</v>
      </c>
      <c r="Z131" s="24"/>
      <c r="AA131" s="23">
        <v>13</v>
      </c>
    </row>
    <row r="132" s="1" customFormat="1" spans="7:27">
      <c r="G132" s="21"/>
      <c r="H132" s="21"/>
      <c r="I132" s="22">
        <v>16</v>
      </c>
      <c r="J132" s="21"/>
      <c r="K132" s="91">
        <v>16</v>
      </c>
      <c r="L132" s="21"/>
      <c r="M132" s="22">
        <v>16</v>
      </c>
      <c r="N132" s="24"/>
      <c r="O132" s="23">
        <v>15</v>
      </c>
      <c r="Q132" s="22">
        <v>16</v>
      </c>
      <c r="R132" s="24"/>
      <c r="S132" s="23">
        <v>15</v>
      </c>
      <c r="U132" s="22">
        <v>16</v>
      </c>
      <c r="V132" s="24"/>
      <c r="W132" s="23">
        <v>15</v>
      </c>
      <c r="Y132" s="22">
        <v>3</v>
      </c>
      <c r="Z132" s="24"/>
      <c r="AA132" s="23">
        <v>14</v>
      </c>
    </row>
    <row r="133" s="1" customFormat="1" spans="7:27">
      <c r="G133" s="21"/>
      <c r="H133" s="21"/>
      <c r="I133" s="22">
        <v>17</v>
      </c>
      <c r="J133" s="21"/>
      <c r="K133" s="91">
        <v>16</v>
      </c>
      <c r="L133" s="21"/>
      <c r="M133" s="22">
        <v>17</v>
      </c>
      <c r="N133" s="24"/>
      <c r="O133" s="23">
        <v>16</v>
      </c>
      <c r="Q133" s="22">
        <v>17</v>
      </c>
      <c r="R133" s="24"/>
      <c r="S133" s="23">
        <v>14</v>
      </c>
      <c r="U133" s="22">
        <v>17</v>
      </c>
      <c r="V133" s="24"/>
      <c r="W133" s="23">
        <v>14</v>
      </c>
      <c r="Y133" s="22">
        <v>4</v>
      </c>
      <c r="Z133" s="24"/>
      <c r="AA133" s="23">
        <v>15</v>
      </c>
    </row>
    <row r="134" s="1" customFormat="1" spans="7:27">
      <c r="G134" s="21"/>
      <c r="H134" s="21"/>
      <c r="I134" s="22">
        <v>18</v>
      </c>
      <c r="J134" s="21"/>
      <c r="K134" s="91">
        <v>17</v>
      </c>
      <c r="L134" s="21"/>
      <c r="M134" s="22">
        <v>18</v>
      </c>
      <c r="N134" s="24"/>
      <c r="O134" s="23">
        <v>15</v>
      </c>
      <c r="Q134" s="22">
        <v>18</v>
      </c>
      <c r="R134" s="24"/>
      <c r="S134" s="23">
        <v>15</v>
      </c>
      <c r="U134" s="22">
        <v>18</v>
      </c>
      <c r="V134" s="24"/>
      <c r="W134" s="23">
        <v>15</v>
      </c>
      <c r="Y134" s="22">
        <v>5</v>
      </c>
      <c r="Z134" s="24"/>
      <c r="AA134" s="23">
        <v>14</v>
      </c>
    </row>
    <row r="135" s="1" customFormat="1" spans="7:27">
      <c r="G135" s="21"/>
      <c r="H135" s="21"/>
      <c r="I135" s="22">
        <v>19</v>
      </c>
      <c r="J135" s="21"/>
      <c r="K135" s="91">
        <v>18</v>
      </c>
      <c r="L135" s="21"/>
      <c r="M135" s="22">
        <v>19</v>
      </c>
      <c r="N135" s="24"/>
      <c r="O135" s="23">
        <v>16</v>
      </c>
      <c r="Q135" s="22">
        <v>19</v>
      </c>
      <c r="R135" s="24"/>
      <c r="S135" s="23">
        <v>14</v>
      </c>
      <c r="U135" s="22">
        <v>19</v>
      </c>
      <c r="V135" s="24"/>
      <c r="W135" s="23">
        <v>15</v>
      </c>
      <c r="Y135" s="22">
        <v>6</v>
      </c>
      <c r="Z135" s="24"/>
      <c r="AA135" s="23">
        <v>15</v>
      </c>
    </row>
    <row r="136" s="1" customFormat="1" spans="7:27">
      <c r="G136" s="21"/>
      <c r="H136" s="21"/>
      <c r="I136" s="52">
        <v>20</v>
      </c>
      <c r="J136" s="74"/>
      <c r="K136" s="94">
        <v>18</v>
      </c>
      <c r="L136"/>
      <c r="M136" s="52">
        <v>20</v>
      </c>
      <c r="N136" s="53"/>
      <c r="O136" s="54">
        <v>15</v>
      </c>
      <c r="Q136" s="52">
        <v>20</v>
      </c>
      <c r="R136" s="53"/>
      <c r="S136" s="54">
        <v>14</v>
      </c>
      <c r="U136" s="52">
        <v>20</v>
      </c>
      <c r="V136" s="53"/>
      <c r="W136" s="54">
        <v>15</v>
      </c>
      <c r="Y136" s="22">
        <v>7</v>
      </c>
      <c r="Z136" s="24"/>
      <c r="AA136" s="23">
        <v>15</v>
      </c>
    </row>
    <row r="137" s="1" customFormat="1" spans="7:27">
      <c r="K137" s="95">
        <f>IF(COUNT(K117:K136)=0,"",AVERAGE(K117:K136))</f>
        <v>17.1</v>
      </c>
      <c r="L137" s="95"/>
      <c r="M137" s="95"/>
      <c r="N137" s="95"/>
      <c r="O137" s="95">
        <f>IF(COUNT(O117:O136)=0,"",AVERAGE(O117:O136))</f>
        <v>16</v>
      </c>
      <c r="P137" s="95"/>
      <c r="Q137" s="95"/>
      <c r="R137" s="95"/>
      <c r="S137" s="95">
        <f>IF(COUNT(S117:S136)=0,"",AVERAGE(S117:S136))</f>
        <v>14.4</v>
      </c>
      <c r="T137" s="95"/>
      <c r="U137" s="95"/>
      <c r="V137" s="95"/>
      <c r="W137" s="95">
        <f>IF(COUNT(W117:W136)=0,"",AVERAGE(W117:W136))</f>
        <v>14.65</v>
      </c>
      <c r="Y137" s="22">
        <v>8</v>
      </c>
      <c r="Z137" s="24"/>
      <c r="AA137" s="23">
        <v>15</v>
      </c>
    </row>
    <row r="138" s="1" customFormat="1" spans="7:27">
      <c r="Y138" s="22">
        <v>9</v>
      </c>
      <c r="Z138" s="24"/>
      <c r="AA138" s="23">
        <v>14</v>
      </c>
    </row>
    <row r="139" s="1" customFormat="1" spans="7:27">
      <c r="Y139" s="52">
        <v>10</v>
      </c>
      <c r="Z139" s="53"/>
      <c r="AA139" s="54">
        <v>15</v>
      </c>
    </row>
    <row r="140" s="1" customFormat="1" spans="7:27">
      <c r="AA140">
        <f>IF(COUNT(AA130:AA139)=0,"",AVERAGE(AA130:AA139))</f>
        <v>14.3</v>
      </c>
    </row>
    <row r="143" spans="7:27">
      <c r="I143" s="7" t="str">
        <f>"POINT-Typ "&amp;$B$9</f>
        <v>POINT-Typ 40 mm SP silk</v>
      </c>
      <c r="J143" s="7"/>
      <c r="M143" s="1"/>
      <c r="N143" s="1"/>
      <c r="Q143" s="1"/>
      <c r="R143" s="1"/>
      <c r="U143" s="1"/>
      <c r="V143" s="1"/>
      <c r="Y143" s="1"/>
      <c r="Z143" s="1"/>
    </row>
    <row r="144" spans="7:27">
      <c r="I144" s="88" t="s">
        <v>44</v>
      </c>
      <c r="J144" s="89"/>
      <c r="K144" s="90"/>
      <c r="M144" s="88" t="s">
        <v>45</v>
      </c>
      <c r="N144" s="89"/>
      <c r="O144" s="90"/>
      <c r="Q144" s="88" t="s">
        <v>46</v>
      </c>
      <c r="R144" s="89"/>
      <c r="S144" s="90"/>
      <c r="U144" s="88" t="s">
        <v>47</v>
      </c>
      <c r="V144" s="89"/>
      <c r="W144" s="90"/>
      <c r="Y144" s="88" t="s">
        <v>48</v>
      </c>
      <c r="Z144" s="89"/>
      <c r="AA144" s="90"/>
    </row>
    <row r="145" ht="28.5" spans="9:27">
      <c r="I145" s="22" t="s">
        <v>51</v>
      </c>
      <c r="J145" s="21" t="s">
        <v>52</v>
      </c>
      <c r="K145" s="23" t="s">
        <v>53</v>
      </c>
      <c r="M145" s="22" t="s">
        <v>51</v>
      </c>
      <c r="N145" s="24" t="s">
        <v>52</v>
      </c>
      <c r="O145" s="23" t="s">
        <v>53</v>
      </c>
      <c r="Q145" s="22" t="s">
        <v>51</v>
      </c>
      <c r="R145" s="24" t="s">
        <v>52</v>
      </c>
      <c r="S145" s="23" t="s">
        <v>53</v>
      </c>
      <c r="U145" s="22" t="s">
        <v>51</v>
      </c>
      <c r="V145" s="24" t="s">
        <v>52</v>
      </c>
      <c r="W145" s="23" t="s">
        <v>53</v>
      </c>
      <c r="Y145" s="22" t="s">
        <v>51</v>
      </c>
      <c r="Z145" s="24" t="s">
        <v>52</v>
      </c>
      <c r="AA145" s="23" t="s">
        <v>53</v>
      </c>
    </row>
    <row r="146" spans="9:27">
      <c r="I146" s="22">
        <v>1</v>
      </c>
      <c r="J146" s="21"/>
      <c r="K146" s="91"/>
      <c r="L146" s="21"/>
      <c r="M146" s="22">
        <v>1</v>
      </c>
      <c r="N146" s="24"/>
      <c r="O146" s="23"/>
      <c r="Q146" s="22">
        <v>1</v>
      </c>
      <c r="R146" s="24"/>
      <c r="S146" s="23"/>
      <c r="U146" s="22">
        <v>1</v>
      </c>
      <c r="V146" s="24"/>
      <c r="W146" s="23"/>
      <c r="Y146" s="22">
        <v>1</v>
      </c>
      <c r="Z146" s="24"/>
      <c r="AA146" s="23"/>
    </row>
    <row r="147" spans="9:27">
      <c r="I147" s="22">
        <v>2</v>
      </c>
      <c r="J147" s="21"/>
      <c r="K147" s="91"/>
      <c r="L147" s="21"/>
      <c r="M147" s="22">
        <v>2</v>
      </c>
      <c r="N147" s="24"/>
      <c r="O147" s="23"/>
      <c r="Q147" s="22">
        <v>2</v>
      </c>
      <c r="R147" s="24"/>
      <c r="S147" s="23"/>
      <c r="U147" s="22">
        <v>2</v>
      </c>
      <c r="V147" s="24"/>
      <c r="W147" s="23"/>
      <c r="Y147" s="22">
        <v>2</v>
      </c>
      <c r="Z147" s="24"/>
      <c r="AA147" s="23"/>
    </row>
    <row r="148" spans="9:27">
      <c r="I148" s="22">
        <v>3</v>
      </c>
      <c r="J148" s="21"/>
      <c r="K148" s="91"/>
      <c r="L148" s="21"/>
      <c r="M148" s="22">
        <v>3</v>
      </c>
      <c r="N148" s="24"/>
      <c r="O148" s="23"/>
      <c r="Q148" s="22">
        <v>3</v>
      </c>
      <c r="R148" s="24"/>
      <c r="S148" s="23"/>
      <c r="U148" s="22">
        <v>3</v>
      </c>
      <c r="V148" s="24"/>
      <c r="W148" s="23"/>
      <c r="Y148" s="22">
        <v>3</v>
      </c>
      <c r="Z148" s="24"/>
      <c r="AA148" s="23"/>
    </row>
    <row r="149" spans="9:27">
      <c r="I149" s="22">
        <v>4</v>
      </c>
      <c r="J149" s="21"/>
      <c r="K149" s="91"/>
      <c r="L149" s="21"/>
      <c r="M149" s="22">
        <v>4</v>
      </c>
      <c r="N149" s="24"/>
      <c r="O149" s="23"/>
      <c r="Q149" s="22">
        <v>4</v>
      </c>
      <c r="R149" s="24"/>
      <c r="S149" s="23"/>
      <c r="U149" s="22">
        <v>4</v>
      </c>
      <c r="V149" s="24"/>
      <c r="W149" s="23"/>
      <c r="Y149" s="22">
        <v>4</v>
      </c>
      <c r="Z149" s="24"/>
      <c r="AA149" s="23"/>
    </row>
    <row r="150" spans="9:27">
      <c r="I150" s="22">
        <v>5</v>
      </c>
      <c r="J150" s="21"/>
      <c r="K150" s="91"/>
      <c r="L150" s="21"/>
      <c r="M150" s="22">
        <v>5</v>
      </c>
      <c r="N150" s="24"/>
      <c r="O150" s="23"/>
      <c r="Q150" s="22">
        <v>5</v>
      </c>
      <c r="R150" s="24"/>
      <c r="S150" s="23"/>
      <c r="U150" s="22">
        <v>5</v>
      </c>
      <c r="V150" s="24"/>
      <c r="W150" s="23"/>
      <c r="Y150" s="22">
        <v>5</v>
      </c>
      <c r="Z150" s="24"/>
      <c r="AA150" s="23"/>
    </row>
    <row r="151" spans="9:27">
      <c r="I151" s="22">
        <v>6</v>
      </c>
      <c r="J151" s="21"/>
      <c r="K151" s="91"/>
      <c r="L151" s="21"/>
      <c r="M151" s="22">
        <v>6</v>
      </c>
      <c r="N151" s="24"/>
      <c r="O151" s="23"/>
      <c r="Q151" s="22">
        <v>6</v>
      </c>
      <c r="R151" s="24"/>
      <c r="S151" s="23"/>
      <c r="U151" s="22">
        <v>6</v>
      </c>
      <c r="V151" s="24"/>
      <c r="W151" s="23"/>
      <c r="Y151" s="22">
        <v>6</v>
      </c>
      <c r="Z151" s="24"/>
      <c r="AA151" s="23"/>
    </row>
    <row r="152" spans="9:27">
      <c r="I152" s="22">
        <v>7</v>
      </c>
      <c r="J152" s="21"/>
      <c r="K152" s="91"/>
      <c r="L152" s="21"/>
      <c r="M152" s="22">
        <v>7</v>
      </c>
      <c r="N152" s="24"/>
      <c r="O152" s="23"/>
      <c r="Q152" s="22">
        <v>7</v>
      </c>
      <c r="R152" s="24"/>
      <c r="S152" s="23"/>
      <c r="U152" s="22">
        <v>7</v>
      </c>
      <c r="V152" s="24"/>
      <c r="W152" s="23"/>
      <c r="Y152" s="22">
        <v>7</v>
      </c>
      <c r="Z152" s="24"/>
      <c r="AA152" s="23"/>
    </row>
    <row r="153" spans="9:27">
      <c r="I153" s="22">
        <v>8</v>
      </c>
      <c r="J153" s="21"/>
      <c r="K153" s="91"/>
      <c r="L153" s="21"/>
      <c r="M153" s="22">
        <v>8</v>
      </c>
      <c r="N153" s="24"/>
      <c r="O153" s="23"/>
      <c r="Q153" s="22">
        <v>8</v>
      </c>
      <c r="R153" s="24"/>
      <c r="S153" s="23"/>
      <c r="U153" s="22">
        <v>8</v>
      </c>
      <c r="V153" s="24"/>
      <c r="W153" s="23"/>
      <c r="Y153" s="22">
        <v>8</v>
      </c>
      <c r="Z153" s="24"/>
      <c r="AA153" s="23"/>
    </row>
    <row r="154" spans="9:27">
      <c r="I154" s="22">
        <v>9</v>
      </c>
      <c r="J154" s="21"/>
      <c r="K154" s="91"/>
      <c r="L154" s="21"/>
      <c r="M154" s="22">
        <v>9</v>
      </c>
      <c r="N154" s="24"/>
      <c r="O154" s="23"/>
      <c r="Q154" s="22">
        <v>9</v>
      </c>
      <c r="R154" s="24"/>
      <c r="S154" s="23"/>
      <c r="U154" s="22">
        <v>9</v>
      </c>
      <c r="V154" s="24"/>
      <c r="W154" s="23"/>
      <c r="Y154" s="22">
        <v>9</v>
      </c>
      <c r="Z154" s="24"/>
      <c r="AA154" s="23"/>
    </row>
    <row r="155" spans="9:27">
      <c r="I155" s="22">
        <v>10</v>
      </c>
      <c r="J155" s="21"/>
      <c r="K155" s="91"/>
      <c r="L155" s="21"/>
      <c r="M155" s="22">
        <v>10</v>
      </c>
      <c r="N155" s="24"/>
      <c r="O155" s="23"/>
      <c r="Q155" s="22">
        <v>10</v>
      </c>
      <c r="R155" s="24"/>
      <c r="S155" s="23"/>
      <c r="U155" s="22">
        <v>10</v>
      </c>
      <c r="V155" s="24"/>
      <c r="W155" s="23"/>
      <c r="Y155" s="52">
        <v>10</v>
      </c>
      <c r="Z155" s="53"/>
      <c r="AA155" s="54"/>
    </row>
    <row r="156" spans="9:27">
      <c r="I156" s="22">
        <v>11</v>
      </c>
      <c r="J156" s="21"/>
      <c r="K156" s="91"/>
      <c r="L156" s="21"/>
      <c r="M156" s="22">
        <v>11</v>
      </c>
      <c r="N156" s="24"/>
      <c r="O156" s="23"/>
      <c r="Q156" s="22">
        <v>11</v>
      </c>
      <c r="R156" s="24"/>
      <c r="S156" s="23"/>
      <c r="U156" s="22">
        <v>11</v>
      </c>
      <c r="V156" s="24"/>
      <c r="W156" s="23"/>
      <c r="Y156" s="1"/>
      <c r="Z156" s="1"/>
      <c r="AA156" t="str">
        <f>IF(COUNT(AA146:AA155)=0,"",AVERAGE(AA146:AA155))</f>
        <v/>
      </c>
    </row>
    <row r="157" spans="9:27">
      <c r="I157" s="22">
        <v>12</v>
      </c>
      <c r="J157" s="21"/>
      <c r="K157" s="91"/>
      <c r="L157" s="21"/>
      <c r="M157" s="22">
        <v>12</v>
      </c>
      <c r="N157" s="24"/>
      <c r="O157" s="23"/>
      <c r="Q157" s="22">
        <v>12</v>
      </c>
      <c r="R157" s="24"/>
      <c r="S157" s="23"/>
      <c r="U157" s="22">
        <v>12</v>
      </c>
      <c r="V157" s="24"/>
      <c r="W157" s="23"/>
      <c r="Y157" s="88" t="s">
        <v>91</v>
      </c>
      <c r="Z157" s="92"/>
      <c r="AA157" s="93"/>
    </row>
    <row r="158" ht="28.5" spans="9:27">
      <c r="I158" s="22">
        <v>13</v>
      </c>
      <c r="J158" s="21"/>
      <c r="K158" s="91"/>
      <c r="L158" s="21"/>
      <c r="M158" s="22">
        <v>13</v>
      </c>
      <c r="N158" s="24"/>
      <c r="O158" s="23"/>
      <c r="Q158" s="22">
        <v>13</v>
      </c>
      <c r="R158" s="24"/>
      <c r="S158" s="23"/>
      <c r="U158" s="22">
        <v>13</v>
      </c>
      <c r="V158" s="24"/>
      <c r="W158" s="23"/>
      <c r="Y158" s="22" t="s">
        <v>51</v>
      </c>
      <c r="Z158" s="24" t="s">
        <v>52</v>
      </c>
      <c r="AA158" s="23" t="s">
        <v>53</v>
      </c>
    </row>
    <row r="159" spans="9:27">
      <c r="I159" s="22">
        <v>14</v>
      </c>
      <c r="J159" s="21"/>
      <c r="K159" s="91"/>
      <c r="L159" s="21"/>
      <c r="M159" s="22">
        <v>14</v>
      </c>
      <c r="N159" s="24"/>
      <c r="O159" s="23"/>
      <c r="Q159" s="22">
        <v>14</v>
      </c>
      <c r="R159" s="24"/>
      <c r="S159" s="23"/>
      <c r="U159" s="22">
        <v>14</v>
      </c>
      <c r="V159" s="24"/>
      <c r="W159" s="23"/>
      <c r="Y159" s="22">
        <v>1</v>
      </c>
      <c r="Z159" s="24"/>
      <c r="AA159" s="23"/>
    </row>
    <row r="160" spans="9:27">
      <c r="I160" s="22">
        <v>15</v>
      </c>
      <c r="J160" s="21"/>
      <c r="K160" s="91"/>
      <c r="L160" s="21"/>
      <c r="M160" s="22">
        <v>15</v>
      </c>
      <c r="N160" s="24"/>
      <c r="O160" s="23"/>
      <c r="Q160" s="22">
        <v>15</v>
      </c>
      <c r="R160" s="24"/>
      <c r="S160" s="23"/>
      <c r="U160" s="22">
        <v>15</v>
      </c>
      <c r="V160" s="24"/>
      <c r="W160" s="23"/>
      <c r="Y160" s="22">
        <v>2</v>
      </c>
      <c r="Z160" s="24"/>
      <c r="AA160" s="23"/>
    </row>
    <row r="161" spans="9:27">
      <c r="I161" s="22">
        <v>16</v>
      </c>
      <c r="J161" s="21"/>
      <c r="K161" s="91"/>
      <c r="L161" s="21"/>
      <c r="M161" s="22">
        <v>16</v>
      </c>
      <c r="N161" s="24"/>
      <c r="O161" s="23"/>
      <c r="Q161" s="22">
        <v>16</v>
      </c>
      <c r="R161" s="24"/>
      <c r="S161" s="23"/>
      <c r="U161" s="22">
        <v>16</v>
      </c>
      <c r="V161" s="24"/>
      <c r="W161" s="23"/>
      <c r="Y161" s="22">
        <v>3</v>
      </c>
      <c r="Z161" s="24"/>
      <c r="AA161" s="23"/>
    </row>
    <row r="162" spans="9:27">
      <c r="I162" s="22">
        <v>17</v>
      </c>
      <c r="J162" s="21"/>
      <c r="K162" s="91"/>
      <c r="L162" s="21"/>
      <c r="M162" s="22">
        <v>17</v>
      </c>
      <c r="N162" s="24"/>
      <c r="O162" s="23"/>
      <c r="Q162" s="22">
        <v>17</v>
      </c>
      <c r="R162" s="24"/>
      <c r="S162" s="23"/>
      <c r="U162" s="22">
        <v>17</v>
      </c>
      <c r="V162" s="24"/>
      <c r="W162" s="23"/>
      <c r="Y162" s="22">
        <v>4</v>
      </c>
      <c r="Z162" s="24"/>
      <c r="AA162" s="23"/>
    </row>
    <row r="163" spans="9:27">
      <c r="I163" s="22">
        <v>18</v>
      </c>
      <c r="J163" s="21"/>
      <c r="K163" s="91"/>
      <c r="L163" s="21"/>
      <c r="M163" s="22">
        <v>18</v>
      </c>
      <c r="N163" s="24"/>
      <c r="O163" s="23"/>
      <c r="Q163" s="22">
        <v>18</v>
      </c>
      <c r="R163" s="24"/>
      <c r="S163" s="23"/>
      <c r="U163" s="22">
        <v>18</v>
      </c>
      <c r="V163" s="24"/>
      <c r="W163" s="23"/>
      <c r="Y163" s="22">
        <v>5</v>
      </c>
      <c r="Z163" s="24"/>
      <c r="AA163" s="23"/>
    </row>
    <row r="164" spans="9:27">
      <c r="I164" s="22">
        <v>19</v>
      </c>
      <c r="J164" s="21"/>
      <c r="K164" s="91"/>
      <c r="L164" s="21"/>
      <c r="M164" s="22">
        <v>19</v>
      </c>
      <c r="N164" s="24"/>
      <c r="O164" s="23"/>
      <c r="Q164" s="22">
        <v>19</v>
      </c>
      <c r="R164" s="24"/>
      <c r="S164" s="23"/>
      <c r="U164" s="22">
        <v>19</v>
      </c>
      <c r="V164" s="24"/>
      <c r="W164" s="23"/>
      <c r="Y164" s="22">
        <v>6</v>
      </c>
      <c r="Z164" s="24"/>
      <c r="AA164" s="23"/>
    </row>
    <row r="165" spans="9:27">
      <c r="I165" s="52">
        <v>20</v>
      </c>
      <c r="J165" s="74"/>
      <c r="K165" s="94"/>
      <c r="L165"/>
      <c r="M165" s="52">
        <v>20</v>
      </c>
      <c r="N165" s="53"/>
      <c r="O165" s="54"/>
      <c r="Q165" s="52">
        <v>20</v>
      </c>
      <c r="R165" s="53"/>
      <c r="S165" s="54"/>
      <c r="U165" s="52">
        <v>20</v>
      </c>
      <c r="V165" s="53"/>
      <c r="W165" s="54"/>
      <c r="Y165" s="22">
        <v>7</v>
      </c>
      <c r="Z165" s="24"/>
      <c r="AA165" s="23"/>
    </row>
    <row r="166" spans="9:27">
      <c r="J166" s="1"/>
      <c r="K166" s="95" t="str">
        <f>IF(COUNT(K146:K165)=0,"",AVERAGE(K146:K165))</f>
        <v/>
      </c>
      <c r="L166" s="95"/>
      <c r="M166" s="95"/>
      <c r="N166" s="95"/>
      <c r="O166" s="95" t="str">
        <f>IF(COUNT(O146:O165)=0,"",AVERAGE(O146:O165))</f>
        <v/>
      </c>
      <c r="P166" s="95"/>
      <c r="Q166" s="95"/>
      <c r="R166" s="95"/>
      <c r="S166" s="95" t="str">
        <f>IF(COUNT(S146:S165)=0,"",AVERAGE(S146:S165))</f>
        <v/>
      </c>
      <c r="T166" s="95"/>
      <c r="U166" s="95"/>
      <c r="V166" s="95"/>
      <c r="W166" s="95" t="str">
        <f>IF(COUNT(W146:W165)=0,"",AVERAGE(W146:W165))</f>
        <v/>
      </c>
      <c r="Y166" s="22">
        <v>8</v>
      </c>
      <c r="Z166" s="24"/>
      <c r="AA166" s="23"/>
    </row>
    <row r="167" spans="9:27">
      <c r="J167" s="1"/>
      <c r="M167" s="1"/>
      <c r="N167" s="1"/>
      <c r="Q167" s="1"/>
      <c r="R167" s="1"/>
      <c r="U167" s="1"/>
      <c r="V167" s="1"/>
      <c r="Y167" s="22">
        <v>9</v>
      </c>
      <c r="Z167" s="24"/>
      <c r="AA167" s="23"/>
    </row>
    <row r="168" spans="9:27">
      <c r="J168" s="1"/>
      <c r="M168" s="1"/>
      <c r="N168" s="1"/>
      <c r="Q168" s="1"/>
      <c r="R168" s="1"/>
      <c r="U168" s="1"/>
      <c r="V168" s="1"/>
      <c r="Y168" s="52">
        <v>10</v>
      </c>
      <c r="Z168" s="53"/>
      <c r="AA168" s="54"/>
    </row>
  </sheetData>
  <conditionalFormatting sqref="K5:K24">
    <cfRule type="top10" dxfId="0" priority="76" percent="1" rank="1"/>
    <cfRule type="top10" dxfId="1" priority="75" percent="1" bottom="1" rank="1"/>
  </conditionalFormatting>
  <conditionalFormatting sqref="K33:K52">
    <cfRule type="top10" dxfId="0" priority="64" percent="1" rank="1"/>
    <cfRule type="top10" dxfId="2" priority="63" percent="1" bottom="1" rank="1"/>
  </conditionalFormatting>
  <conditionalFormatting sqref="K61:K80">
    <cfRule type="top10" dxfId="0" priority="56" percent="1" rank="1"/>
    <cfRule type="top10" dxfId="2" priority="55" percent="1" bottom="1" rank="1"/>
  </conditionalFormatting>
  <conditionalFormatting sqref="K89:K108">
    <cfRule type="top10" dxfId="0" priority="40" percent="1" rank="1"/>
    <cfRule type="top10" dxfId="2" priority="39" percent="1" bottom="1" rank="1"/>
  </conditionalFormatting>
  <conditionalFormatting sqref="K117:K136">
    <cfRule type="top10" dxfId="0" priority="28" percent="1" rank="1"/>
    <cfRule type="top10" dxfId="2" priority="27" percent="1" bottom="1" rank="1"/>
  </conditionalFormatting>
  <conditionalFormatting sqref="K146:K165">
    <cfRule type="top10" dxfId="0" priority="26" percent="1" rank="1"/>
    <cfRule type="top10" dxfId="2" priority="25" percent="1" bottom="1" rank="1"/>
  </conditionalFormatting>
  <conditionalFormatting sqref="O5:O24">
    <cfRule type="top10" dxfId="0" priority="74" percent="1" rank="1"/>
    <cfRule type="top10" dxfId="1" priority="73" percent="1" bottom="1" rank="1"/>
  </conditionalFormatting>
  <conditionalFormatting sqref="O33:O52">
    <cfRule type="top10" dxfId="0" priority="62" percent="1" rank="1"/>
    <cfRule type="top10" dxfId="2" priority="61" percent="1" bottom="1" rank="1"/>
  </conditionalFormatting>
  <conditionalFormatting sqref="O61:O80">
    <cfRule type="top10" dxfId="0" priority="54" percent="1" rank="1"/>
    <cfRule type="top10" dxfId="2" priority="53" percent="1" bottom="1" rank="1"/>
  </conditionalFormatting>
  <conditionalFormatting sqref="O89:O108">
    <cfRule type="top10" dxfId="0" priority="38" percent="1" rank="1"/>
    <cfRule type="top10" dxfId="2" priority="37" percent="1" bottom="1" rank="1"/>
  </conditionalFormatting>
  <conditionalFormatting sqref="O117:O136">
    <cfRule type="top10" dxfId="0" priority="10" percent="1" rank="1"/>
    <cfRule type="top10" dxfId="2" priority="9" percent="1" bottom="1" rank="1"/>
  </conditionalFormatting>
  <conditionalFormatting sqref="O146:O165">
    <cfRule type="top10" dxfId="0" priority="24" percent="1" rank="1"/>
    <cfRule type="top10" dxfId="2" priority="23" percent="1" bottom="1" rank="1"/>
  </conditionalFormatting>
  <conditionalFormatting sqref="S5:S24">
    <cfRule type="top10" dxfId="0" priority="72" percent="1" rank="1"/>
    <cfRule type="top10" dxfId="1" priority="71" percent="1" bottom="1" rank="1"/>
  </conditionalFormatting>
  <conditionalFormatting sqref="S33:S52">
    <cfRule type="top10" dxfId="0" priority="60" percent="1" rank="1"/>
    <cfRule type="top10" dxfId="2" priority="59" percent="1" bottom="1" rank="1"/>
  </conditionalFormatting>
  <conditionalFormatting sqref="S61:S80">
    <cfRule type="top10" dxfId="0" priority="12" percent="1" rank="1"/>
    <cfRule type="top10" dxfId="2" priority="11" percent="1" bottom="1" rank="1"/>
  </conditionalFormatting>
  <conditionalFormatting sqref="S68:S75">
    <cfRule type="top10" dxfId="0" priority="14" percent="1" rank="1"/>
    <cfRule type="top10" dxfId="2" priority="13" percent="1" bottom="1" rank="1"/>
  </conditionalFormatting>
  <conditionalFormatting sqref="S89:S108">
    <cfRule type="top10" dxfId="0" priority="36" percent="1" rank="1"/>
    <cfRule type="top10" dxfId="2" priority="35" percent="1" bottom="1" rank="1"/>
  </conditionalFormatting>
  <conditionalFormatting sqref="S117:S136">
    <cfRule type="top10" dxfId="0" priority="6" percent="1" rank="1"/>
    <cfRule type="top10" dxfId="2" priority="5" percent="1" bottom="1" rank="1"/>
  </conditionalFormatting>
  <conditionalFormatting sqref="S146:S165">
    <cfRule type="top10" dxfId="0" priority="22" percent="1" rank="1"/>
    <cfRule type="top10" dxfId="2" priority="21" percent="1" bottom="1" rank="1"/>
  </conditionalFormatting>
  <conditionalFormatting sqref="W5:W24">
    <cfRule type="top10" dxfId="0" priority="70" percent="1" rank="1"/>
    <cfRule type="top10" dxfId="1" priority="69" percent="1" bottom="1" rank="1"/>
  </conditionalFormatting>
  <conditionalFormatting sqref="W33:W52">
    <cfRule type="top10" dxfId="0" priority="58" percent="1" rank="1"/>
    <cfRule type="top10" dxfId="2" priority="57" percent="1" bottom="1" rank="1"/>
  </conditionalFormatting>
  <conditionalFormatting sqref="W89:W108">
    <cfRule type="top10" dxfId="0" priority="34" percent="1" rank="1"/>
    <cfRule type="top10" dxfId="2" priority="33" percent="1" bottom="1" rank="1"/>
  </conditionalFormatting>
  <conditionalFormatting sqref="W117:W136">
    <cfRule type="top10" dxfId="0" priority="8" percent="1" rank="1"/>
    <cfRule type="top10" dxfId="2" priority="7" percent="1" bottom="1" rank="1"/>
  </conditionalFormatting>
  <conditionalFormatting sqref="W146:W165">
    <cfRule type="top10" dxfId="0" priority="20" percent="1" rank="1"/>
    <cfRule type="top10" dxfId="2" priority="19" percent="1" bottom="1" rank="1"/>
  </conditionalFormatting>
  <conditionalFormatting sqref="AA5:AA14">
    <cfRule type="top10" dxfId="0" priority="68" percent="1" rank="1"/>
    <cfRule type="top10" dxfId="1" priority="67" percent="1" bottom="1" rank="1"/>
  </conditionalFormatting>
  <conditionalFormatting sqref="AA18:AA27">
    <cfRule type="top10" dxfId="0" priority="66" percent="1" rank="1"/>
    <cfRule type="top10" dxfId="1" priority="65" percent="1" bottom="1" rank="1"/>
  </conditionalFormatting>
  <conditionalFormatting sqref="AA33:AA42">
    <cfRule type="top10" dxfId="0" priority="44" percent="1" rank="1"/>
    <cfRule type="top10" dxfId="2" priority="43" percent="1" bottom="1" rank="1"/>
  </conditionalFormatting>
  <conditionalFormatting sqref="AA46:AA55">
    <cfRule type="top10" dxfId="0" priority="42" percent="1" rank="1"/>
    <cfRule type="top10" dxfId="2" priority="41" percent="1" bottom="1" rank="1"/>
  </conditionalFormatting>
  <conditionalFormatting sqref="AA61:AA70">
    <cfRule type="top10" dxfId="0" priority="48" percent="1" rank="1"/>
    <cfRule type="top10" dxfId="2" priority="47" percent="1" bottom="1" rank="1"/>
  </conditionalFormatting>
  <conditionalFormatting sqref="AA74:AA83">
    <cfRule type="top10" dxfId="0" priority="46" percent="1" rank="1"/>
    <cfRule type="top10" dxfId="2" priority="45" percent="1" bottom="1" rank="1"/>
  </conditionalFormatting>
  <conditionalFormatting sqref="AA89:AA98">
    <cfRule type="top10" dxfId="0" priority="32" percent="1" rank="10"/>
    <cfRule type="top10" dxfId="2" priority="31" percent="1" bottom="1" rank="1"/>
  </conditionalFormatting>
  <conditionalFormatting sqref="AA102:AA111">
    <cfRule type="top10" dxfId="0" priority="30" percent="1" rank="1"/>
    <cfRule type="top10" dxfId="2" priority="29" percent="1" bottom="1" rank="1"/>
  </conditionalFormatting>
  <conditionalFormatting sqref="AA117:AA126">
    <cfRule type="top10" dxfId="0" priority="2" percent="1" rank="1"/>
    <cfRule type="top10" dxfId="2" priority="1" percent="1" bottom="1" rank="1"/>
  </conditionalFormatting>
  <conditionalFormatting sqref="AA130:AA139">
    <cfRule type="top10" dxfId="0" priority="4" percent="1" rank="1"/>
    <cfRule type="top10" dxfId="2" priority="3" percent="1" bottom="1" rank="1"/>
  </conditionalFormatting>
  <conditionalFormatting sqref="AA146:AA155">
    <cfRule type="top10" dxfId="0" priority="18" percent="1" rank="10"/>
    <cfRule type="top10" dxfId="2" priority="17" percent="1" bottom="1" rank="1"/>
  </conditionalFormatting>
  <conditionalFormatting sqref="AA159:AA168">
    <cfRule type="top10" dxfId="0" priority="16" percent="1" rank="1"/>
    <cfRule type="top10" dxfId="2" priority="15" percent="1" bottom="1" rank="1"/>
  </conditionalFormatting>
  <conditionalFormatting sqref="S61:S67;S76:S80;W62:W69">
    <cfRule type="top10" dxfId="0" priority="52" percent="1" rank="1"/>
    <cfRule type="top10" dxfId="2" priority="51" percent="1" bottom="1" rank="1"/>
  </conditionalFormatting>
  <conditionalFormatting sqref="W61;W70:W80">
    <cfRule type="top10" dxfId="0" priority="50" percent="1" rank="1"/>
    <cfRule type="top10" dxfId="2" priority="49" percent="1" bottom="1" rank="1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A140"/>
  <sheetViews>
    <sheetView workbookViewId="0">
      <selection activeCell="K73" sqref="K73"/>
    </sheetView>
  </sheetViews>
  <sheetFormatPr defaultColWidth="9" defaultRowHeight="15"/>
  <cols>
    <col min="1" max="1" width="23.5619047619048" style="1" customWidth="1"/>
    <col min="2" max="2" width="17.3333333333333" style="1" customWidth="1"/>
    <col min="3" max="3" width="11" style="1" customWidth="1"/>
    <col min="4" max="4" width="13.0666666666667" style="1" customWidth="1"/>
    <col min="5" max="5" width="11.5333333333333" style="1" customWidth="1"/>
    <col min="6" max="6" width="10" style="1" customWidth="1"/>
    <col min="7" max="7" width="8.90476190476191" style="1" customWidth="1"/>
    <col min="8" max="9" width="4.66666666666667" style="1" customWidth="1"/>
    <col min="11" max="11" width="11.2" style="1" customWidth="1"/>
    <col min="12" max="12" width="3" style="1" customWidth="1"/>
    <col min="13" max="13" width="4.33333333333333" customWidth="1"/>
    <col min="15" max="15" width="10.8" style="1" customWidth="1"/>
    <col min="16" max="16" width="3.33333333333333" style="1" customWidth="1"/>
    <col min="17" max="17" width="4.4" customWidth="1"/>
    <col min="19" max="19" width="10.8" style="1" customWidth="1"/>
    <col min="20" max="20" width="2.73333333333333" style="1" customWidth="1"/>
    <col min="21" max="21" width="4.26666666666667" customWidth="1"/>
    <col min="23" max="23" width="10.4" style="1" customWidth="1"/>
    <col min="24" max="24" width="3.13333333333333" style="1" customWidth="1"/>
    <col min="25" max="25" width="3.6" customWidth="1"/>
    <col min="27" max="27" width="10.0666666666667" style="1" customWidth="1"/>
  </cols>
  <sheetData>
    <row r="2" s="1" customFormat="1" ht="21.75" spans="1:27">
      <c r="A2" s="3" t="s">
        <v>108</v>
      </c>
      <c r="C2" s="5"/>
      <c r="D2" s="5"/>
      <c r="E2" s="6"/>
      <c r="G2" s="7"/>
      <c r="H2" s="7"/>
      <c r="I2" s="7" t="str">
        <f>"POINT-Typ "&amp;$B$4</f>
        <v>POINT-Typ 26 mm black</v>
      </c>
      <c r="J2" s="7"/>
    </row>
    <row r="3" s="1" customFormat="1" spans="1:27">
      <c r="A3" s="63" t="s">
        <v>38</v>
      </c>
      <c r="B3" s="98" t="s">
        <v>39</v>
      </c>
      <c r="C3" s="98" t="s">
        <v>40</v>
      </c>
      <c r="D3" s="98" t="s">
        <v>41</v>
      </c>
      <c r="E3" s="98" t="s">
        <v>42</v>
      </c>
      <c r="F3" s="99" t="s">
        <v>43</v>
      </c>
      <c r="G3" s="11"/>
      <c r="H3" s="11"/>
      <c r="I3" s="12" t="s">
        <v>44</v>
      </c>
      <c r="J3" s="13"/>
      <c r="K3" s="14"/>
      <c r="M3" s="12" t="s">
        <v>45</v>
      </c>
      <c r="N3" s="13"/>
      <c r="O3" s="14"/>
      <c r="Q3" s="12" t="s">
        <v>46</v>
      </c>
      <c r="R3" s="13"/>
      <c r="S3" s="14"/>
      <c r="U3" s="12" t="s">
        <v>47</v>
      </c>
      <c r="V3" s="13"/>
      <c r="W3" s="14"/>
      <c r="Y3" s="12" t="s">
        <v>48</v>
      </c>
      <c r="Z3" s="13"/>
      <c r="AA3" s="14"/>
    </row>
    <row r="4" s="1" customFormat="1" ht="28.5" spans="1:27">
      <c r="A4" s="66" t="s">
        <v>49</v>
      </c>
      <c r="B4" t="s">
        <v>50</v>
      </c>
      <c r="C4" s="16">
        <f>IF(COUNT(K5:K24,O5:O24,S5:S24,W5:W24,AA5:AA14,AA18:AA27)=0,"",MIN(K5:K24,O5:O24,S5:S24,W5:W24,AA5:AA14,AA18:AA27))</f>
        <v>9</v>
      </c>
      <c r="D4" s="17">
        <f>IF(COUNT(K5:K24,O5:O24,S5:S24,W5:W24,AA5:AA14,AA18:AA27)=0,"",MAX(K5:K24,O5:O24,S5:S24,W5:W24,AA5:AA14,AA18:AA27))</f>
        <v>20</v>
      </c>
      <c r="E4" s="18">
        <f>IF(COUNT(K5:K24,O5:O24,S5:S24,W5:W24,AA5:AA14,AA18:AA27)=0,"",AVERAGE(K5:K24,O5:O24,S5:S24,W5:W24,AA5:AA14,AA18:AA27))</f>
        <v>15.0909090909091</v>
      </c>
      <c r="F4" s="100">
        <f>IF(OR(C4="",D4="",E4=""),"",((D4-C4)/E4)*100)</f>
        <v>72.8915662650602</v>
      </c>
      <c r="G4" s="21"/>
      <c r="H4" s="21"/>
      <c r="I4" s="22" t="s">
        <v>51</v>
      </c>
      <c r="J4" s="21" t="s">
        <v>52</v>
      </c>
      <c r="K4" s="23" t="s">
        <v>53</v>
      </c>
      <c r="M4" s="22" t="s">
        <v>51</v>
      </c>
      <c r="N4" s="24" t="s">
        <v>52</v>
      </c>
      <c r="O4" s="23" t="s">
        <v>53</v>
      </c>
      <c r="Q4" s="22" t="s">
        <v>51</v>
      </c>
      <c r="R4" s="24" t="s">
        <v>52</v>
      </c>
      <c r="S4" s="23" t="s">
        <v>53</v>
      </c>
      <c r="U4" s="22" t="s">
        <v>51</v>
      </c>
      <c r="V4" s="24" t="s">
        <v>52</v>
      </c>
      <c r="W4" s="23" t="s">
        <v>53</v>
      </c>
      <c r="Y4" s="22" t="s">
        <v>51</v>
      </c>
      <c r="Z4" s="24" t="s">
        <v>52</v>
      </c>
      <c r="AA4" s="23" t="s">
        <v>53</v>
      </c>
    </row>
    <row r="5" s="1" customFormat="1" spans="1:27">
      <c r="A5" s="66"/>
      <c r="B5" t="s">
        <v>54</v>
      </c>
      <c r="C5" s="16">
        <f>IF(COUNT(K33:K52,O33:O52,S33:S52,W33:W52,AA33:AA42,AA46:AA55)=0,"",MIN(K33:K52,O33:O52,S33:S52,W33:W52,AA33:AA42,AA46:AA55))</f>
        <v>10</v>
      </c>
      <c r="D5" s="17">
        <f>IF(COUNT(K33:K52,O33:O52,S33:S52,W33:W52,AA33:AA42,AA46:AA55)=0,"",MAX(K33:K52,O33:O52,S33:S52,W33:W52,AA33:AA42,AA46:AA55))</f>
        <v>21</v>
      </c>
      <c r="E5" s="18">
        <f>IF(COUNT(K33:K52,O33:O52,S33:S52,W33:W52,AA33:AA42,AA46:AA55)=0,"",AVERAGE(K33:K52,O33:O52,S33:S52,W33:W52,AA33:AA42,AA46:AA55))</f>
        <v>15.42</v>
      </c>
      <c r="F5" s="100">
        <f>IF(OR(C5="",D5="",E5=""),"",((D5-C5)/E5)*100)</f>
        <v>71.3359273670558</v>
      </c>
      <c r="G5" s="21"/>
      <c r="H5" s="21"/>
      <c r="I5" s="22">
        <v>1</v>
      </c>
      <c r="J5" s="21">
        <v>18</v>
      </c>
      <c r="K5" s="91">
        <v>17</v>
      </c>
      <c r="L5" s="21"/>
      <c r="M5" s="22">
        <v>1</v>
      </c>
      <c r="N5" s="24">
        <v>20</v>
      </c>
      <c r="O5" s="23">
        <v>19</v>
      </c>
      <c r="Q5" s="22">
        <v>1</v>
      </c>
      <c r="R5" s="24">
        <v>20</v>
      </c>
      <c r="S5" s="23">
        <v>15</v>
      </c>
      <c r="U5" s="22">
        <v>1</v>
      </c>
      <c r="V5" s="24">
        <v>20</v>
      </c>
      <c r="W5" s="23">
        <v>14</v>
      </c>
      <c r="Y5" s="22">
        <v>1</v>
      </c>
      <c r="Z5" s="24">
        <v>50</v>
      </c>
      <c r="AA5" s="23">
        <v>13</v>
      </c>
    </row>
    <row r="6" s="1" customFormat="1" spans="1:27">
      <c r="A6" s="66"/>
      <c r="B6" t="s">
        <v>55</v>
      </c>
      <c r="C6" s="16">
        <f>IF(COUNT(K61:K80,O61:O80,S61:S80,W61:W80,AA61:AA70,AA74:AA83)=0,"",MIN(K61:K80,O61:O80,S61:S80,W61:W80,AA61:AA70,AA74:AA83))</f>
        <v>10</v>
      </c>
      <c r="D6" s="17">
        <f>IF(COUNT(K61:K80,O61:O80,S61:S80,W61:W80,AA61:AA70,AA74:AA83)=0,"",MAX(K61:K80,O61:O80,S61:S80,W61:W80,AA61:AA70,AA74:AA83))</f>
        <v>21</v>
      </c>
      <c r="E6" s="18">
        <f>IF(COUNT(K61:K80,O61:O80,S61:S80,W61:W80,AA61:AA70,AA74:AA83)=0,"",AVERAGE(K61:K80,O61:O80,S61:S80,W61:W80,AA61:AA70,AA74:AA83))</f>
        <v>15.48</v>
      </c>
      <c r="F6" s="100">
        <f>IF(OR(C6="",D6="",E6=""),"",((D6-C6)/E6)*100)</f>
        <v>71.0594315245478</v>
      </c>
      <c r="G6" s="21"/>
      <c r="H6" s="21"/>
      <c r="I6" s="22">
        <v>2</v>
      </c>
      <c r="J6" s="21">
        <v>7</v>
      </c>
      <c r="K6" s="91">
        <v>18</v>
      </c>
      <c r="L6" s="21"/>
      <c r="M6" s="22">
        <v>2</v>
      </c>
      <c r="N6" s="24">
        <v>20</v>
      </c>
      <c r="O6" s="23">
        <v>19</v>
      </c>
      <c r="Q6" s="22">
        <v>2</v>
      </c>
      <c r="R6" s="24">
        <v>20</v>
      </c>
      <c r="S6" s="23">
        <v>13</v>
      </c>
      <c r="U6" s="22">
        <v>2</v>
      </c>
      <c r="V6" s="24">
        <v>20</v>
      </c>
      <c r="W6" s="23">
        <v>15</v>
      </c>
      <c r="Y6" s="22">
        <v>2</v>
      </c>
      <c r="Z6" s="24"/>
      <c r="AA6" s="23">
        <v>11</v>
      </c>
    </row>
    <row r="7" s="1" customFormat="1" spans="1:27">
      <c r="A7" s="66" t="s">
        <v>56</v>
      </c>
      <c r="B7" t="s">
        <v>57</v>
      </c>
      <c r="C7" s="16">
        <f>IF(COUNT(K89:K108,O89:O108,S89:S108,W89:W108,AA89:AA98,AA102:AA111)=0,"",MIN(K89:K108,O89:O108,S89:S108,W89:W108,AA89:AA98,AA102:AA111))</f>
        <v>11</v>
      </c>
      <c r="D7" s="17">
        <f>IF(COUNT(K89:K108,O89:O108,S89:S108,W89:W108,AA89:AA98,AA102:AA111)=0,"",MAX(K89:K108,O89:O108,S89:S108,W89:W108,AA89:AA98,AA102:AA111))</f>
        <v>21</v>
      </c>
      <c r="E7" s="18">
        <f>IF(COUNT(K89:K108,O89:O108,S89:S108,W89:W108,AA89:AA98,AA102:AA111)=0,"",AVERAGE(K89:K108,O89:O108,S89:S108,W89:W108,AA89:AA98,AA102:AA111))</f>
        <v>16.21</v>
      </c>
      <c r="F7" s="100">
        <f>IF(OR(C7="",D7="",E7=""),"",((D7-C7)/E7)*100)</f>
        <v>61.6903146206046</v>
      </c>
      <c r="G7" s="21"/>
      <c r="H7" s="21"/>
      <c r="I7" s="22">
        <v>3</v>
      </c>
      <c r="J7" s="21">
        <v>17</v>
      </c>
      <c r="K7" s="91">
        <v>19</v>
      </c>
      <c r="L7" s="21"/>
      <c r="M7" s="22">
        <v>3</v>
      </c>
      <c r="N7" s="24">
        <v>19</v>
      </c>
      <c r="O7" s="23">
        <v>18</v>
      </c>
      <c r="Q7" s="22">
        <v>3</v>
      </c>
      <c r="R7" s="24">
        <v>7</v>
      </c>
      <c r="S7" s="23">
        <v>15</v>
      </c>
      <c r="U7" s="22">
        <v>3</v>
      </c>
      <c r="V7" s="24">
        <v>10</v>
      </c>
      <c r="W7" s="23">
        <v>14</v>
      </c>
      <c r="Y7" s="22">
        <v>3</v>
      </c>
      <c r="Z7" s="24"/>
      <c r="AA7" s="23">
        <v>11</v>
      </c>
    </row>
    <row r="8" s="1" customFormat="1" ht="15.75" spans="1:27">
      <c r="A8" s="70"/>
      <c r="B8" s="28" t="s">
        <v>58</v>
      </c>
      <c r="C8" s="29">
        <v>10</v>
      </c>
      <c r="D8" s="30">
        <v>20</v>
      </c>
      <c r="E8" s="31">
        <v>13.8</v>
      </c>
      <c r="F8" s="101">
        <f>IF(OR(C8="",D8="",E8=""),"",((D8-C8)/E8)*100)</f>
        <v>72.463768115942</v>
      </c>
      <c r="G8" s="21"/>
      <c r="H8" s="21"/>
      <c r="I8" s="22">
        <v>4</v>
      </c>
      <c r="J8" s="21">
        <v>18</v>
      </c>
      <c r="K8" s="91">
        <v>18</v>
      </c>
      <c r="L8" s="21"/>
      <c r="M8" s="22">
        <v>4</v>
      </c>
      <c r="N8" s="24">
        <v>16</v>
      </c>
      <c r="O8" s="23">
        <v>18</v>
      </c>
      <c r="Q8" s="22">
        <v>4</v>
      </c>
      <c r="R8" s="24">
        <v>5</v>
      </c>
      <c r="S8" s="23">
        <v>16</v>
      </c>
      <c r="U8" s="22">
        <v>4</v>
      </c>
      <c r="V8" s="24">
        <v>2</v>
      </c>
      <c r="W8" s="23">
        <v>15</v>
      </c>
      <c r="Y8" s="22">
        <v>4</v>
      </c>
      <c r="Z8" s="24"/>
      <c r="AA8" s="23">
        <v>9</v>
      </c>
    </row>
    <row r="9" s="1" customFormat="1" ht="15.75" spans="1:27">
      <c r="G9" s="21"/>
      <c r="H9" s="21"/>
      <c r="I9" s="22">
        <v>5</v>
      </c>
      <c r="J9" s="21">
        <v>17</v>
      </c>
      <c r="K9" s="91">
        <v>19</v>
      </c>
      <c r="L9" s="21"/>
      <c r="M9" s="22">
        <v>5</v>
      </c>
      <c r="N9" s="24">
        <v>5</v>
      </c>
      <c r="O9" s="23">
        <v>19</v>
      </c>
      <c r="Q9" s="22">
        <v>5</v>
      </c>
      <c r="R9" s="24">
        <v>5</v>
      </c>
      <c r="S9" s="23">
        <v>16</v>
      </c>
      <c r="U9" s="22">
        <v>5</v>
      </c>
      <c r="V9" s="24">
        <v>20</v>
      </c>
      <c r="W9" s="23">
        <v>14</v>
      </c>
      <c r="Y9" s="22">
        <v>5</v>
      </c>
      <c r="Z9" s="24"/>
      <c r="AA9" s="23">
        <v>9</v>
      </c>
    </row>
    <row r="10" s="1" customFormat="1" spans="1:27">
      <c r="A10" s="102" t="s">
        <v>60</v>
      </c>
      <c r="B10" s="103"/>
      <c r="C10" s="103"/>
      <c r="D10" s="103"/>
      <c r="E10" s="104"/>
      <c r="G10" s="21"/>
      <c r="H10" s="21"/>
      <c r="I10" s="22">
        <v>6</v>
      </c>
      <c r="J10" s="21">
        <v>18</v>
      </c>
      <c r="K10" s="91">
        <v>13</v>
      </c>
      <c r="L10" s="21"/>
      <c r="M10" s="22">
        <v>6</v>
      </c>
      <c r="N10" s="24">
        <v>18</v>
      </c>
      <c r="O10" s="23">
        <v>14</v>
      </c>
      <c r="Q10" s="22">
        <v>6</v>
      </c>
      <c r="R10" s="24">
        <v>3</v>
      </c>
      <c r="S10" s="23">
        <v>14</v>
      </c>
      <c r="U10" s="22">
        <v>6</v>
      </c>
      <c r="V10" s="24">
        <v>20</v>
      </c>
      <c r="W10" s="23">
        <v>16</v>
      </c>
      <c r="Y10" s="22">
        <v>6</v>
      </c>
      <c r="Z10" s="24"/>
      <c r="AA10" s="23">
        <v>13</v>
      </c>
    </row>
    <row r="11" s="1" customFormat="1" ht="18.75" spans="1:27">
      <c r="A11" s="41" t="s">
        <v>61</v>
      </c>
      <c r="B11" s="42">
        <f>IF(COUNT(C4:C8)=0,"",MIN(C4:C8))</f>
        <v>9</v>
      </c>
      <c r="C11" s="43"/>
      <c r="D11" s="44" t="s">
        <v>62</v>
      </c>
      <c r="E11" s="45">
        <f>IF(COUNT(F4:F8)=0,"",MAX(F4:F8)-MIN(F4:F8))</f>
        <v>11.2012516444556</v>
      </c>
      <c r="G11" s="21"/>
      <c r="H11" s="21"/>
      <c r="I11" s="22">
        <v>7</v>
      </c>
      <c r="J11" s="21">
        <v>1</v>
      </c>
      <c r="K11" s="91">
        <v>19</v>
      </c>
      <c r="L11" s="21"/>
      <c r="M11" s="22">
        <v>7</v>
      </c>
      <c r="N11" s="24">
        <v>16</v>
      </c>
      <c r="O11" s="23">
        <v>10</v>
      </c>
      <c r="Q11" s="22">
        <v>7</v>
      </c>
      <c r="R11" s="24">
        <v>17</v>
      </c>
      <c r="S11" s="23">
        <v>13</v>
      </c>
      <c r="U11" s="22">
        <v>7</v>
      </c>
      <c r="V11" s="24">
        <v>15</v>
      </c>
      <c r="W11" s="23">
        <v>15</v>
      </c>
      <c r="Y11" s="22">
        <v>7</v>
      </c>
      <c r="Z11" s="24"/>
      <c r="AA11" s="23">
        <v>14</v>
      </c>
    </row>
    <row r="12" s="1" customFormat="1" ht="28.5" spans="1:27">
      <c r="A12" s="41" t="s">
        <v>63</v>
      </c>
      <c r="B12" s="42">
        <f>IF(COUNT(D4:D8)=0,"",MAX(D4:D8))</f>
        <v>21</v>
      </c>
      <c r="C12" s="43"/>
      <c r="D12" s="46" t="s">
        <v>16</v>
      </c>
      <c r="E12" s="47">
        <f>IF(OR(B15="",E11=""),"",B15-E11+20)</f>
        <v>38.9105467769023</v>
      </c>
      <c r="G12" s="21"/>
      <c r="H12" s="21"/>
      <c r="I12" s="22">
        <v>8</v>
      </c>
      <c r="J12" s="21">
        <v>18</v>
      </c>
      <c r="K12" s="91">
        <v>18</v>
      </c>
      <c r="L12" s="21"/>
      <c r="M12" s="22">
        <v>8</v>
      </c>
      <c r="N12" s="24">
        <v>14</v>
      </c>
      <c r="O12" s="23">
        <v>15</v>
      </c>
      <c r="Q12" s="22">
        <v>8</v>
      </c>
      <c r="R12" s="24">
        <v>20</v>
      </c>
      <c r="S12" s="23">
        <v>14</v>
      </c>
      <c r="U12" s="22">
        <v>8</v>
      </c>
      <c r="V12" s="24">
        <v>10</v>
      </c>
      <c r="W12" s="23">
        <v>14</v>
      </c>
      <c r="Y12" s="22">
        <v>8</v>
      </c>
      <c r="Z12" s="24"/>
      <c r="AA12" s="23">
        <v>13</v>
      </c>
    </row>
    <row r="13" s="1" customFormat="1" ht="28.5" spans="1:27">
      <c r="A13" s="41" t="s">
        <v>64</v>
      </c>
      <c r="B13" s="42">
        <f>IF(COUNT(E4:E8)=0,"",AVERAGE(E4:E8))</f>
        <v>15.2001818181818</v>
      </c>
      <c r="C13" s="43"/>
      <c r="D13" s="48" t="s">
        <v>65</v>
      </c>
      <c r="E13" s="49" t="str">
        <f>IF(COUNT(F4:F8)=0,"",INDEX(B4:B8,MATCH(MIN(F4:F8),F4:F8,0)))</f>
        <v>32 mm gold spiral</v>
      </c>
      <c r="G13" s="21"/>
      <c r="H13" s="21"/>
      <c r="I13" s="22">
        <v>9</v>
      </c>
      <c r="J13" s="21">
        <v>17</v>
      </c>
      <c r="K13" s="91">
        <v>19</v>
      </c>
      <c r="L13" s="21"/>
      <c r="M13" s="22">
        <v>9</v>
      </c>
      <c r="N13" s="24">
        <v>20</v>
      </c>
      <c r="O13" s="23">
        <v>19</v>
      </c>
      <c r="Q13" s="22">
        <v>9</v>
      </c>
      <c r="R13" s="24">
        <v>1</v>
      </c>
      <c r="S13" s="23">
        <v>14</v>
      </c>
      <c r="U13" s="22">
        <v>9</v>
      </c>
      <c r="V13" s="24">
        <v>16</v>
      </c>
      <c r="W13" s="23">
        <v>16</v>
      </c>
      <c r="Y13" s="22">
        <v>9</v>
      </c>
      <c r="Z13" s="24"/>
      <c r="AA13" s="23">
        <v>14</v>
      </c>
    </row>
    <row r="14" s="1" customFormat="1" ht="28.5" spans="1:27">
      <c r="A14" s="50" t="s">
        <v>66</v>
      </c>
      <c r="B14" s="51">
        <f>IF(COUNT(F4:F8)=0,"",AVERAGE(F4:F8))</f>
        <v>69.8882015786421</v>
      </c>
      <c r="C14" s="43"/>
      <c r="D14" s="48" t="s">
        <v>67</v>
      </c>
      <c r="E14" s="49" t="str">
        <f>IF(COUNT(F4:F8)=0,"",INDEX(B4:B8,MATCH(MAX(F4:F8),F4:F8,0)))</f>
        <v>26 mm black</v>
      </c>
      <c r="G14" s="21"/>
      <c r="H14" s="21"/>
      <c r="I14" s="22">
        <v>10</v>
      </c>
      <c r="J14" s="21"/>
      <c r="K14" s="91"/>
      <c r="L14" s="21"/>
      <c r="M14" s="22">
        <v>10</v>
      </c>
      <c r="N14" s="24">
        <v>20</v>
      </c>
      <c r="O14" s="23">
        <v>17</v>
      </c>
      <c r="Q14" s="22">
        <v>10</v>
      </c>
      <c r="R14" s="24">
        <v>3</v>
      </c>
      <c r="S14" s="23">
        <v>12</v>
      </c>
      <c r="U14" s="22">
        <v>10</v>
      </c>
      <c r="V14" s="24">
        <v>8</v>
      </c>
      <c r="W14" s="23">
        <v>14</v>
      </c>
      <c r="Y14" s="52">
        <v>10</v>
      </c>
      <c r="Z14" s="53"/>
      <c r="AA14" s="54">
        <v>13</v>
      </c>
    </row>
    <row r="15" s="1" customFormat="1" ht="19.5" spans="1:27">
      <c r="A15" s="55" t="s">
        <v>68</v>
      </c>
      <c r="B15" s="56">
        <f>IF(B14="","",100-B14)</f>
        <v>30.1117984213579</v>
      </c>
      <c r="C15" s="57"/>
      <c r="D15" s="58"/>
      <c r="E15" s="59"/>
      <c r="G15" s="21"/>
      <c r="H15" s="21"/>
      <c r="I15" s="22">
        <v>11</v>
      </c>
      <c r="J15" s="21">
        <v>19</v>
      </c>
      <c r="K15" s="91">
        <v>18</v>
      </c>
      <c r="L15" s="21"/>
      <c r="M15" s="22">
        <v>11</v>
      </c>
      <c r="N15" s="24">
        <v>20</v>
      </c>
      <c r="O15" s="23">
        <v>19</v>
      </c>
      <c r="Q15" s="22">
        <v>11</v>
      </c>
      <c r="R15" s="24">
        <v>20</v>
      </c>
      <c r="S15" s="23">
        <v>16</v>
      </c>
      <c r="U15" s="22">
        <v>11</v>
      </c>
      <c r="V15" s="24">
        <v>16</v>
      </c>
      <c r="W15" s="23">
        <v>14</v>
      </c>
      <c r="AA15" s="60">
        <f>IF(COUNT(AA5:AA14)=0,"",AVERAGE(AA5:AA14))</f>
        <v>12</v>
      </c>
    </row>
    <row r="16" s="1" customFormat="1" spans="1:27">
      <c r="G16" s="21"/>
      <c r="H16" s="21"/>
      <c r="I16" s="22">
        <v>12</v>
      </c>
      <c r="J16" s="21">
        <v>20</v>
      </c>
      <c r="K16" s="91">
        <v>20</v>
      </c>
      <c r="L16" s="21"/>
      <c r="M16" s="22">
        <v>12</v>
      </c>
      <c r="N16" s="24">
        <v>13</v>
      </c>
      <c r="O16" s="23">
        <v>14</v>
      </c>
      <c r="Q16" s="22">
        <v>12</v>
      </c>
      <c r="R16" s="24">
        <v>20</v>
      </c>
      <c r="S16" s="23">
        <v>14</v>
      </c>
      <c r="U16" s="22">
        <v>12</v>
      </c>
      <c r="V16" s="24">
        <v>6</v>
      </c>
      <c r="W16" s="23">
        <v>13</v>
      </c>
      <c r="Y16" s="12" t="s">
        <v>69</v>
      </c>
      <c r="Z16" s="61"/>
      <c r="AA16" s="62"/>
    </row>
    <row r="17" s="1" customFormat="1" ht="29.25" spans="1:27">
      <c r="G17" s="21"/>
      <c r="H17" s="21"/>
      <c r="I17" s="22">
        <v>13</v>
      </c>
      <c r="J17" s="21">
        <v>20</v>
      </c>
      <c r="K17" s="91">
        <v>18</v>
      </c>
      <c r="L17" s="21"/>
      <c r="M17" s="22">
        <v>13</v>
      </c>
      <c r="N17" s="24">
        <v>1</v>
      </c>
      <c r="O17" s="23">
        <v>19</v>
      </c>
      <c r="Q17" s="22">
        <v>13</v>
      </c>
      <c r="R17" s="24">
        <v>20</v>
      </c>
      <c r="S17" s="23">
        <v>14</v>
      </c>
      <c r="U17" s="22">
        <v>13</v>
      </c>
      <c r="V17" s="24">
        <v>12</v>
      </c>
      <c r="W17" s="23">
        <v>15</v>
      </c>
      <c r="Y17" s="22" t="s">
        <v>51</v>
      </c>
      <c r="Z17" s="24" t="s">
        <v>52</v>
      </c>
      <c r="AA17" s="23" t="s">
        <v>53</v>
      </c>
    </row>
    <row r="18" s="1" customFormat="1" spans="1:27">
      <c r="A18" s="63" t="s">
        <v>70</v>
      </c>
      <c r="B18" s="64" t="s">
        <v>71</v>
      </c>
      <c r="C18" s="64" t="s">
        <v>72</v>
      </c>
      <c r="D18" s="64" t="s">
        <v>73</v>
      </c>
      <c r="E18" s="64" t="s">
        <v>74</v>
      </c>
      <c r="F18" s="64" t="s">
        <v>75</v>
      </c>
      <c r="G18" s="65" t="s">
        <v>76</v>
      </c>
      <c r="H18" s="21"/>
      <c r="I18" s="22">
        <v>14</v>
      </c>
      <c r="J18" s="21">
        <v>18</v>
      </c>
      <c r="K18" s="91">
        <v>19</v>
      </c>
      <c r="L18" s="21"/>
      <c r="M18" s="22">
        <v>14</v>
      </c>
      <c r="N18" s="24">
        <v>19</v>
      </c>
      <c r="O18" s="23">
        <v>16</v>
      </c>
      <c r="Q18" s="22">
        <v>14</v>
      </c>
      <c r="R18" s="24">
        <v>19</v>
      </c>
      <c r="S18" s="23">
        <v>12</v>
      </c>
      <c r="U18" s="22">
        <v>14</v>
      </c>
      <c r="V18" s="24">
        <v>18</v>
      </c>
      <c r="W18" s="23">
        <v>15</v>
      </c>
      <c r="Y18" s="22">
        <v>1</v>
      </c>
      <c r="Z18" s="24">
        <v>25</v>
      </c>
      <c r="AA18" s="23">
        <v>12</v>
      </c>
    </row>
    <row r="19" s="1" customFormat="1" spans="1:27">
      <c r="A19" s="66" t="s">
        <v>50</v>
      </c>
      <c r="B19" s="67">
        <f>K25</f>
        <v>18.2631578947368</v>
      </c>
      <c r="C19" s="67">
        <f>O25</f>
        <v>16.75</v>
      </c>
      <c r="D19" s="67">
        <f>S25</f>
        <v>13.8</v>
      </c>
      <c r="E19" s="67">
        <f>W25</f>
        <v>14.35</v>
      </c>
      <c r="F19" s="68">
        <f>AA28</f>
        <v>12.9</v>
      </c>
      <c r="G19" s="69">
        <f>AA15</f>
        <v>12</v>
      </c>
      <c r="H19" s="21"/>
      <c r="I19" s="22">
        <v>15</v>
      </c>
      <c r="J19" s="21">
        <v>3</v>
      </c>
      <c r="K19" s="91">
        <v>19</v>
      </c>
      <c r="L19" s="21"/>
      <c r="M19" s="22">
        <v>15</v>
      </c>
      <c r="N19" s="24">
        <v>20</v>
      </c>
      <c r="O19" s="23">
        <v>17</v>
      </c>
      <c r="Q19" s="22">
        <v>15</v>
      </c>
      <c r="R19" s="24">
        <v>20</v>
      </c>
      <c r="S19" s="23">
        <v>9</v>
      </c>
      <c r="U19" s="22">
        <v>15</v>
      </c>
      <c r="V19" s="24">
        <v>18</v>
      </c>
      <c r="W19" s="23">
        <v>15</v>
      </c>
      <c r="Y19" s="22">
        <v>2</v>
      </c>
      <c r="Z19" s="24">
        <v>25</v>
      </c>
      <c r="AA19" s="23">
        <v>11</v>
      </c>
    </row>
    <row r="20" s="1" customFormat="1" spans="1:27">
      <c r="A20" s="66" t="s">
        <v>54</v>
      </c>
      <c r="B20" s="67">
        <f>K53</f>
        <v>19.3</v>
      </c>
      <c r="C20" s="67">
        <f>O53</f>
        <v>17.75</v>
      </c>
      <c r="D20" s="67">
        <f>S53</f>
        <v>13.25</v>
      </c>
      <c r="E20" s="67">
        <f>W53</f>
        <v>13.8</v>
      </c>
      <c r="F20" s="68">
        <f>AA56</f>
        <v>14.6</v>
      </c>
      <c r="G20" s="69">
        <f>AA43</f>
        <v>11.4</v>
      </c>
      <c r="H20" s="21"/>
      <c r="I20" s="22">
        <v>16</v>
      </c>
      <c r="J20" s="21">
        <v>19</v>
      </c>
      <c r="K20" s="91">
        <v>18</v>
      </c>
      <c r="L20" s="21"/>
      <c r="M20" s="22">
        <v>16</v>
      </c>
      <c r="N20" s="24">
        <v>20</v>
      </c>
      <c r="O20" s="23">
        <v>18</v>
      </c>
      <c r="Q20" s="22">
        <v>16</v>
      </c>
      <c r="R20" s="24">
        <v>19</v>
      </c>
      <c r="S20" s="23">
        <v>15</v>
      </c>
      <c r="U20" s="22">
        <v>16</v>
      </c>
      <c r="V20" s="24">
        <v>15</v>
      </c>
      <c r="W20" s="23">
        <v>12</v>
      </c>
      <c r="Y20" s="22">
        <v>3</v>
      </c>
      <c r="Z20" s="24">
        <v>25</v>
      </c>
      <c r="AA20" s="23">
        <v>10</v>
      </c>
    </row>
    <row r="21" s="1" customFormat="1" spans="1:27">
      <c r="A21" s="66" t="s">
        <v>55</v>
      </c>
      <c r="B21" s="67">
        <f>K81</f>
        <v>18.2</v>
      </c>
      <c r="C21" s="67">
        <f>O53</f>
        <v>17.75</v>
      </c>
      <c r="D21" s="67">
        <f>S53</f>
        <v>13.25</v>
      </c>
      <c r="E21" s="67">
        <f>W53</f>
        <v>13.8</v>
      </c>
      <c r="F21" s="68">
        <f>AA56</f>
        <v>14.6</v>
      </c>
      <c r="G21" s="69">
        <f>AA71</f>
        <v>11.9</v>
      </c>
      <c r="H21" s="21"/>
      <c r="I21" s="22">
        <v>17</v>
      </c>
      <c r="J21" s="21">
        <v>19</v>
      </c>
      <c r="K21" s="91">
        <v>17</v>
      </c>
      <c r="L21" s="21"/>
      <c r="M21" s="22">
        <v>17</v>
      </c>
      <c r="N21" s="24">
        <v>18</v>
      </c>
      <c r="O21" s="23">
        <v>16</v>
      </c>
      <c r="Q21" s="22">
        <v>17</v>
      </c>
      <c r="R21" s="24">
        <v>18</v>
      </c>
      <c r="S21" s="23">
        <v>12</v>
      </c>
      <c r="U21" s="22">
        <v>17</v>
      </c>
      <c r="V21" s="24">
        <v>6</v>
      </c>
      <c r="W21" s="23">
        <v>13</v>
      </c>
      <c r="Y21" s="22">
        <v>4</v>
      </c>
      <c r="Z21" s="24">
        <v>25</v>
      </c>
      <c r="AA21" s="23">
        <v>15</v>
      </c>
    </row>
    <row r="22" s="1" customFormat="1" spans="1:27">
      <c r="A22" s="66" t="s">
        <v>57</v>
      </c>
      <c r="B22" s="67">
        <f>K109</f>
        <v>19.3</v>
      </c>
      <c r="C22" s="67">
        <f>O109</f>
        <v>17.8</v>
      </c>
      <c r="D22" s="67">
        <f>S109</f>
        <v>14.65</v>
      </c>
      <c r="E22" s="67">
        <f>W109</f>
        <v>15.2</v>
      </c>
      <c r="F22" s="68">
        <f>AA112</f>
        <v>15</v>
      </c>
      <c r="G22" s="69">
        <f>AA99</f>
        <v>13.2</v>
      </c>
      <c r="H22" s="21"/>
      <c r="I22" s="22">
        <v>18</v>
      </c>
      <c r="J22" s="21">
        <v>20</v>
      </c>
      <c r="K22" s="91">
        <v>18</v>
      </c>
      <c r="L22" s="21"/>
      <c r="M22" s="22">
        <v>18</v>
      </c>
      <c r="N22" s="24">
        <v>19</v>
      </c>
      <c r="O22" s="23">
        <v>18</v>
      </c>
      <c r="Q22" s="22">
        <v>18</v>
      </c>
      <c r="R22" s="24">
        <v>18</v>
      </c>
      <c r="S22" s="23">
        <v>15</v>
      </c>
      <c r="U22" s="22">
        <v>18</v>
      </c>
      <c r="V22" s="24">
        <v>6</v>
      </c>
      <c r="W22" s="23">
        <v>12</v>
      </c>
      <c r="Y22" s="22">
        <v>5</v>
      </c>
      <c r="Z22" s="24">
        <v>25</v>
      </c>
      <c r="AA22" s="23">
        <v>14</v>
      </c>
    </row>
    <row r="23" s="1" customFormat="1" ht="15.75" spans="1:27">
      <c r="A23" s="70" t="s">
        <v>58</v>
      </c>
      <c r="B23" s="71" t="str">
        <f>K137</f>
        <v/>
      </c>
      <c r="C23" s="71" t="str">
        <f>O137</f>
        <v/>
      </c>
      <c r="D23" s="71" t="str">
        <f>S137</f>
        <v/>
      </c>
      <c r="E23" s="71" t="str">
        <f>W137</f>
        <v/>
      </c>
      <c r="F23" s="72" t="str">
        <f>AA140</f>
        <v/>
      </c>
      <c r="G23" s="73" t="str">
        <f>AA127</f>
        <v/>
      </c>
      <c r="H23" s="21"/>
      <c r="I23" s="22">
        <v>19</v>
      </c>
      <c r="J23" s="21">
        <v>16</v>
      </c>
      <c r="K23" s="91">
        <v>20</v>
      </c>
      <c r="L23" s="21"/>
      <c r="M23" s="22">
        <v>19</v>
      </c>
      <c r="N23" s="24">
        <v>13</v>
      </c>
      <c r="O23" s="23">
        <v>15</v>
      </c>
      <c r="Q23" s="22">
        <v>19</v>
      </c>
      <c r="R23" s="24">
        <v>16</v>
      </c>
      <c r="S23" s="23">
        <v>12</v>
      </c>
      <c r="U23" s="22">
        <v>19</v>
      </c>
      <c r="V23" s="24">
        <v>10</v>
      </c>
      <c r="W23" s="23">
        <v>16</v>
      </c>
      <c r="Y23" s="22">
        <v>6</v>
      </c>
      <c r="Z23" s="24"/>
      <c r="AA23" s="23">
        <v>10</v>
      </c>
    </row>
    <row r="24" s="1" customFormat="1" spans="1:27">
      <c r="G24" s="21"/>
      <c r="H24" s="21"/>
      <c r="I24" s="52">
        <v>20</v>
      </c>
      <c r="J24" s="74">
        <v>15</v>
      </c>
      <c r="K24" s="94">
        <v>20</v>
      </c>
      <c r="L24"/>
      <c r="M24" s="52">
        <v>20</v>
      </c>
      <c r="N24" s="53">
        <v>19</v>
      </c>
      <c r="O24" s="54">
        <v>15</v>
      </c>
      <c r="Q24" s="52">
        <v>20</v>
      </c>
      <c r="R24" s="53">
        <v>19</v>
      </c>
      <c r="S24" s="54">
        <v>15</v>
      </c>
      <c r="U24" s="52">
        <v>20</v>
      </c>
      <c r="V24" s="53">
        <v>16</v>
      </c>
      <c r="W24" s="54">
        <v>15</v>
      </c>
      <c r="Y24" s="22">
        <v>7</v>
      </c>
      <c r="Z24" s="24"/>
      <c r="AA24" s="23">
        <v>13</v>
      </c>
    </row>
    <row r="25" s="1" customFormat="1" spans="1:27">
      <c r="K25" s="80">
        <f>IF(COUNT(K5:K24)=0,"",AVERAGE(K5:K24))</f>
        <v>18.2631578947368</v>
      </c>
      <c r="L25" s="80"/>
      <c r="M25" s="80"/>
      <c r="N25" s="80"/>
      <c r="O25" s="80">
        <f>IF(COUNT(O5:O24)=0,"",AVERAGE(O5:O24))</f>
        <v>16.75</v>
      </c>
      <c r="P25" s="80"/>
      <c r="Q25" s="80"/>
      <c r="R25" s="80"/>
      <c r="S25" s="80">
        <f>IF(COUNT(S5:S24)=0,"",AVERAGE(S5:S24))</f>
        <v>13.8</v>
      </c>
      <c r="T25" s="80"/>
      <c r="U25" s="80"/>
      <c r="V25" s="80"/>
      <c r="W25" s="80">
        <f>IF(COUNT(W5:W24)=0,"",AVERAGE(W5:W24))</f>
        <v>14.35</v>
      </c>
      <c r="Y25" s="22">
        <v>8</v>
      </c>
      <c r="Z25" s="24"/>
      <c r="AA25" s="23">
        <v>15</v>
      </c>
    </row>
    <row r="26" s="1" customFormat="1" spans="1:27">
      <c r="Y26" s="22">
        <v>9</v>
      </c>
      <c r="Z26" s="24"/>
      <c r="AA26" s="23">
        <v>15</v>
      </c>
    </row>
    <row r="27" s="1" customFormat="1" spans="1:27">
      <c r="Y27" s="52">
        <v>10</v>
      </c>
      <c r="Z27" s="53"/>
      <c r="AA27" s="54">
        <v>14</v>
      </c>
    </row>
    <row r="28" s="1" customFormat="1" spans="1:27">
      <c r="AA28" s="60">
        <f>IF(COUNT(AA18:AA27)=0,"",AVERAGE(AA18:AA27))</f>
        <v>12.9</v>
      </c>
    </row>
    <row r="30" s="1" customFormat="1" spans="1:27">
      <c r="G30" s="7"/>
      <c r="H30" s="7"/>
      <c r="I30" s="7" t="str">
        <f>"POINT-Typ "&amp;$B$5</f>
        <v>POINT-Typ 30 mm silver</v>
      </c>
      <c r="J30" s="7"/>
    </row>
    <row r="31" s="1" customFormat="1" spans="1:27">
      <c r="G31" s="7"/>
      <c r="H31" s="7"/>
      <c r="I31" s="88" t="s">
        <v>44</v>
      </c>
      <c r="J31" s="89"/>
      <c r="K31" s="90"/>
      <c r="M31" s="88" t="s">
        <v>45</v>
      </c>
      <c r="N31" s="89"/>
      <c r="O31" s="90"/>
      <c r="Q31" s="88" t="s">
        <v>46</v>
      </c>
      <c r="R31" s="89"/>
      <c r="S31" s="90"/>
      <c r="U31" s="88" t="s">
        <v>47</v>
      </c>
      <c r="V31" s="89"/>
      <c r="W31" s="90"/>
      <c r="Y31" s="88" t="s">
        <v>48</v>
      </c>
      <c r="Z31" s="89"/>
      <c r="AA31" s="90"/>
    </row>
    <row r="32" s="1" customFormat="1" ht="28.5" spans="1:27">
      <c r="G32" s="21"/>
      <c r="H32" s="21"/>
      <c r="I32" s="22" t="s">
        <v>51</v>
      </c>
      <c r="J32" s="21" t="s">
        <v>52</v>
      </c>
      <c r="K32" s="23" t="s">
        <v>53</v>
      </c>
      <c r="M32" s="22" t="s">
        <v>51</v>
      </c>
      <c r="N32" s="24" t="s">
        <v>52</v>
      </c>
      <c r="O32" s="23" t="s">
        <v>53</v>
      </c>
      <c r="Q32" s="22" t="s">
        <v>51</v>
      </c>
      <c r="R32" s="24" t="s">
        <v>52</v>
      </c>
      <c r="S32" s="23" t="s">
        <v>53</v>
      </c>
      <c r="U32" s="22" t="s">
        <v>51</v>
      </c>
      <c r="V32" s="24" t="s">
        <v>52</v>
      </c>
      <c r="W32" s="23" t="s">
        <v>53</v>
      </c>
      <c r="Y32" s="22" t="s">
        <v>51</v>
      </c>
      <c r="Z32" s="24" t="s">
        <v>52</v>
      </c>
      <c r="AA32" s="23" t="s">
        <v>53</v>
      </c>
    </row>
    <row r="33" s="1" customFormat="1" spans="7:27">
      <c r="G33" s="21"/>
      <c r="H33" s="21"/>
      <c r="I33" s="22">
        <v>1</v>
      </c>
      <c r="J33" s="21">
        <v>1</v>
      </c>
      <c r="K33" s="91">
        <v>20</v>
      </c>
      <c r="L33" s="21"/>
      <c r="M33" s="22">
        <v>1</v>
      </c>
      <c r="N33" s="24">
        <v>20</v>
      </c>
      <c r="O33" s="23">
        <v>20</v>
      </c>
      <c r="Q33" s="22">
        <v>1</v>
      </c>
      <c r="R33" s="24">
        <v>3</v>
      </c>
      <c r="S33" s="23">
        <v>13</v>
      </c>
      <c r="U33" s="22">
        <v>1</v>
      </c>
      <c r="V33" s="24">
        <v>18</v>
      </c>
      <c r="W33" s="23">
        <v>13</v>
      </c>
      <c r="Y33" s="22">
        <v>1</v>
      </c>
      <c r="Z33" s="24"/>
      <c r="AA33" s="23">
        <v>10</v>
      </c>
    </row>
    <row r="34" s="1" customFormat="1" spans="7:27">
      <c r="G34" s="21"/>
      <c r="H34" s="21"/>
      <c r="I34" s="22">
        <v>2</v>
      </c>
      <c r="J34" s="21">
        <v>20</v>
      </c>
      <c r="K34" s="91">
        <v>20</v>
      </c>
      <c r="L34" s="21"/>
      <c r="M34" s="22">
        <v>2</v>
      </c>
      <c r="N34" s="24">
        <v>5</v>
      </c>
      <c r="O34" s="23">
        <v>18</v>
      </c>
      <c r="Q34" s="22">
        <v>2</v>
      </c>
      <c r="R34" s="24">
        <v>3</v>
      </c>
      <c r="S34" s="23">
        <v>13</v>
      </c>
      <c r="U34" s="22">
        <v>2</v>
      </c>
      <c r="V34" s="24">
        <v>1</v>
      </c>
      <c r="W34" s="23">
        <v>13</v>
      </c>
      <c r="Y34" s="22">
        <v>2</v>
      </c>
      <c r="Z34" s="24"/>
      <c r="AA34" s="23">
        <v>13</v>
      </c>
    </row>
    <row r="35" s="1" customFormat="1" spans="7:27">
      <c r="G35" s="21"/>
      <c r="H35" s="21"/>
      <c r="I35" s="22">
        <v>3</v>
      </c>
      <c r="J35" s="21">
        <v>18</v>
      </c>
      <c r="K35" s="91">
        <v>19</v>
      </c>
      <c r="L35" s="21"/>
      <c r="M35" s="22">
        <v>3</v>
      </c>
      <c r="N35" s="24">
        <v>5</v>
      </c>
      <c r="O35" s="23">
        <v>18</v>
      </c>
      <c r="Q35" s="22">
        <v>3</v>
      </c>
      <c r="R35" s="24">
        <v>18</v>
      </c>
      <c r="S35" s="23">
        <v>16</v>
      </c>
      <c r="U35" s="22">
        <v>3</v>
      </c>
      <c r="V35" s="24">
        <v>20</v>
      </c>
      <c r="W35" s="23">
        <v>11</v>
      </c>
      <c r="Y35" s="22">
        <v>3</v>
      </c>
      <c r="Z35" s="24"/>
      <c r="AA35" s="23">
        <v>10</v>
      </c>
    </row>
    <row r="36" s="1" customFormat="1" spans="7:27">
      <c r="G36" s="21"/>
      <c r="H36" s="21"/>
      <c r="I36" s="22">
        <v>4</v>
      </c>
      <c r="J36" s="21">
        <v>20</v>
      </c>
      <c r="K36" s="91">
        <v>20</v>
      </c>
      <c r="L36" s="21"/>
      <c r="M36" s="22">
        <v>4</v>
      </c>
      <c r="N36" s="24">
        <v>17</v>
      </c>
      <c r="O36" s="23">
        <v>18</v>
      </c>
      <c r="Q36" s="22">
        <v>4</v>
      </c>
      <c r="R36" s="24">
        <v>20</v>
      </c>
      <c r="S36" s="23">
        <v>14</v>
      </c>
      <c r="U36" s="22">
        <v>4</v>
      </c>
      <c r="V36" s="24">
        <v>1</v>
      </c>
      <c r="W36" s="23">
        <v>13</v>
      </c>
      <c r="Y36" s="22">
        <v>4</v>
      </c>
      <c r="Z36" s="24"/>
      <c r="AA36" s="23">
        <v>12</v>
      </c>
    </row>
    <row r="37" s="1" customFormat="1" spans="7:27">
      <c r="G37" s="21"/>
      <c r="H37" s="21"/>
      <c r="I37" s="22">
        <v>5</v>
      </c>
      <c r="J37" s="21">
        <v>5</v>
      </c>
      <c r="K37" s="91">
        <v>19</v>
      </c>
      <c r="L37" s="21"/>
      <c r="M37" s="22">
        <v>5</v>
      </c>
      <c r="N37" s="24">
        <v>15</v>
      </c>
      <c r="O37" s="23">
        <v>17</v>
      </c>
      <c r="Q37" s="22">
        <v>5</v>
      </c>
      <c r="R37" s="24">
        <v>18</v>
      </c>
      <c r="S37" s="23">
        <v>16</v>
      </c>
      <c r="U37" s="22">
        <v>5</v>
      </c>
      <c r="V37" s="24">
        <v>20</v>
      </c>
      <c r="W37" s="23">
        <v>16</v>
      </c>
      <c r="Y37" s="22">
        <v>5</v>
      </c>
      <c r="Z37" s="24"/>
      <c r="AA37" s="23">
        <v>11</v>
      </c>
    </row>
    <row r="38" s="1" customFormat="1" spans="7:27">
      <c r="G38" s="21"/>
      <c r="H38" s="21"/>
      <c r="I38" s="22">
        <v>6</v>
      </c>
      <c r="J38" s="21">
        <v>20</v>
      </c>
      <c r="K38" s="91">
        <v>21</v>
      </c>
      <c r="L38" s="21"/>
      <c r="M38" s="22">
        <v>6</v>
      </c>
      <c r="N38" s="24">
        <v>6</v>
      </c>
      <c r="O38" s="23">
        <v>17</v>
      </c>
      <c r="Q38" s="22">
        <v>6</v>
      </c>
      <c r="R38" s="24">
        <v>19</v>
      </c>
      <c r="S38" s="23">
        <v>12</v>
      </c>
      <c r="U38" s="22">
        <v>6</v>
      </c>
      <c r="V38" s="24">
        <v>15</v>
      </c>
      <c r="W38" s="23">
        <v>13</v>
      </c>
      <c r="Y38" s="22">
        <v>6</v>
      </c>
      <c r="Z38" s="24"/>
      <c r="AA38" s="23">
        <v>15</v>
      </c>
    </row>
    <row r="39" s="1" customFormat="1" spans="7:27">
      <c r="G39" s="21"/>
      <c r="H39" s="21"/>
      <c r="I39" s="22">
        <v>7</v>
      </c>
      <c r="J39" s="21">
        <v>19</v>
      </c>
      <c r="K39" s="91">
        <v>21</v>
      </c>
      <c r="L39" s="21"/>
      <c r="M39" s="22">
        <v>7</v>
      </c>
      <c r="N39" s="24">
        <v>20</v>
      </c>
      <c r="O39" s="23">
        <v>20</v>
      </c>
      <c r="Q39" s="22">
        <v>7</v>
      </c>
      <c r="R39" s="24">
        <v>17</v>
      </c>
      <c r="S39" s="23">
        <v>11</v>
      </c>
      <c r="U39" s="22">
        <v>7</v>
      </c>
      <c r="V39" s="24">
        <v>1</v>
      </c>
      <c r="W39" s="23">
        <v>11</v>
      </c>
      <c r="Y39" s="22">
        <v>7</v>
      </c>
      <c r="Z39" s="24"/>
      <c r="AA39" s="23">
        <v>11</v>
      </c>
    </row>
    <row r="40" s="1" customFormat="1" spans="7:27">
      <c r="G40" s="21"/>
      <c r="H40" s="21"/>
      <c r="I40" s="22">
        <v>8</v>
      </c>
      <c r="J40" s="21">
        <v>16</v>
      </c>
      <c r="K40" s="91">
        <v>21</v>
      </c>
      <c r="L40" s="21"/>
      <c r="M40" s="22">
        <v>8</v>
      </c>
      <c r="N40" s="24">
        <v>18</v>
      </c>
      <c r="O40" s="23">
        <v>18</v>
      </c>
      <c r="Q40" s="22">
        <v>8</v>
      </c>
      <c r="R40" s="24">
        <v>18</v>
      </c>
      <c r="S40" s="23">
        <v>12</v>
      </c>
      <c r="U40" s="22">
        <v>8</v>
      </c>
      <c r="V40" s="24">
        <v>16</v>
      </c>
      <c r="W40" s="23">
        <v>14</v>
      </c>
      <c r="Y40" s="22">
        <v>8</v>
      </c>
      <c r="Z40" s="24"/>
      <c r="AA40" s="23">
        <v>11</v>
      </c>
    </row>
    <row r="41" s="1" customFormat="1" spans="7:27">
      <c r="G41" s="21"/>
      <c r="H41" s="21"/>
      <c r="I41" s="22">
        <v>9</v>
      </c>
      <c r="J41" s="21">
        <v>10</v>
      </c>
      <c r="K41" s="91">
        <v>19</v>
      </c>
      <c r="L41" s="21"/>
      <c r="M41" s="22">
        <v>9</v>
      </c>
      <c r="N41" s="24">
        <v>1</v>
      </c>
      <c r="O41" s="23">
        <v>14</v>
      </c>
      <c r="Q41" s="22">
        <v>9</v>
      </c>
      <c r="R41" s="24">
        <v>20</v>
      </c>
      <c r="S41" s="23">
        <v>14</v>
      </c>
      <c r="U41" s="22">
        <v>9</v>
      </c>
      <c r="V41" s="24">
        <v>8</v>
      </c>
      <c r="W41" s="23">
        <v>16</v>
      </c>
      <c r="Y41" s="22">
        <v>9</v>
      </c>
      <c r="Z41" s="24"/>
      <c r="AA41" s="23">
        <v>10</v>
      </c>
    </row>
    <row r="42" s="1" customFormat="1" spans="7:27">
      <c r="G42" s="21"/>
      <c r="H42" s="21"/>
      <c r="I42" s="22">
        <v>10</v>
      </c>
      <c r="J42" s="21">
        <v>4</v>
      </c>
      <c r="K42" s="91">
        <v>17</v>
      </c>
      <c r="L42" s="21"/>
      <c r="M42" s="22">
        <v>10</v>
      </c>
      <c r="N42" s="24">
        <v>19</v>
      </c>
      <c r="O42" s="23">
        <v>19</v>
      </c>
      <c r="Q42" s="22">
        <v>10</v>
      </c>
      <c r="R42" s="24">
        <v>19</v>
      </c>
      <c r="S42" s="23">
        <v>11</v>
      </c>
      <c r="U42" s="22">
        <v>10</v>
      </c>
      <c r="V42" s="24">
        <v>8</v>
      </c>
      <c r="W42" s="23">
        <v>15</v>
      </c>
      <c r="Y42" s="52">
        <v>10</v>
      </c>
      <c r="Z42" s="53"/>
      <c r="AA42" s="54">
        <v>11</v>
      </c>
    </row>
    <row r="43" s="1" customFormat="1" spans="7:27">
      <c r="G43" s="21"/>
      <c r="H43" s="21"/>
      <c r="I43" s="22">
        <v>11</v>
      </c>
      <c r="J43" s="21">
        <v>19</v>
      </c>
      <c r="K43" s="91">
        <v>20</v>
      </c>
      <c r="L43" s="21"/>
      <c r="M43" s="22">
        <v>11</v>
      </c>
      <c r="N43" s="24">
        <v>20</v>
      </c>
      <c r="O43" s="23">
        <v>20</v>
      </c>
      <c r="Q43" s="22">
        <v>11</v>
      </c>
      <c r="R43" s="24">
        <v>18</v>
      </c>
      <c r="S43" s="23">
        <v>14</v>
      </c>
      <c r="U43" s="22">
        <v>11</v>
      </c>
      <c r="V43" s="24">
        <v>20</v>
      </c>
      <c r="W43" s="23">
        <v>14</v>
      </c>
      <c r="AA43">
        <f>IF(COUNT(AA33:AA42)=0,"",AVERAGE(AA33:AA42))</f>
        <v>11.4</v>
      </c>
    </row>
    <row r="44" s="1" customFormat="1" spans="7:27">
      <c r="G44" s="21"/>
      <c r="H44" s="21"/>
      <c r="I44" s="22">
        <v>12</v>
      </c>
      <c r="J44" s="21">
        <v>20</v>
      </c>
      <c r="K44" s="91">
        <v>21</v>
      </c>
      <c r="L44" s="21"/>
      <c r="M44" s="22">
        <v>12</v>
      </c>
      <c r="N44" s="24">
        <v>7</v>
      </c>
      <c r="O44" s="23">
        <v>17</v>
      </c>
      <c r="Q44" s="22">
        <v>12</v>
      </c>
      <c r="R44" s="24">
        <v>5</v>
      </c>
      <c r="S44" s="23">
        <v>16</v>
      </c>
      <c r="U44" s="22">
        <v>12</v>
      </c>
      <c r="V44" s="24">
        <v>10</v>
      </c>
      <c r="W44" s="23">
        <v>15</v>
      </c>
      <c r="Y44" s="88" t="s">
        <v>69</v>
      </c>
      <c r="Z44" s="92"/>
      <c r="AA44" s="93"/>
    </row>
    <row r="45" s="1" customFormat="1" ht="28.5" spans="7:27">
      <c r="G45" s="21"/>
      <c r="H45" s="21"/>
      <c r="I45" s="22">
        <v>13</v>
      </c>
      <c r="J45" s="21">
        <v>18</v>
      </c>
      <c r="K45" s="91">
        <v>21</v>
      </c>
      <c r="L45" s="21"/>
      <c r="M45" s="22">
        <v>13</v>
      </c>
      <c r="N45" s="24">
        <v>19</v>
      </c>
      <c r="O45" s="23">
        <v>19</v>
      </c>
      <c r="Q45" s="22">
        <v>13</v>
      </c>
      <c r="R45" s="24">
        <v>5</v>
      </c>
      <c r="S45" s="23">
        <v>14</v>
      </c>
      <c r="U45" s="22">
        <v>13</v>
      </c>
      <c r="V45" s="24">
        <v>16</v>
      </c>
      <c r="W45" s="23">
        <v>15</v>
      </c>
      <c r="Y45" s="22" t="s">
        <v>51</v>
      </c>
      <c r="Z45" s="24" t="s">
        <v>52</v>
      </c>
      <c r="AA45" s="23" t="s">
        <v>53</v>
      </c>
    </row>
    <row r="46" s="1" customFormat="1" spans="7:27">
      <c r="G46" s="21"/>
      <c r="H46" s="21"/>
      <c r="I46" s="22">
        <v>14</v>
      </c>
      <c r="J46" s="21">
        <v>4</v>
      </c>
      <c r="K46" s="91">
        <v>17</v>
      </c>
      <c r="L46" s="21"/>
      <c r="M46" s="22">
        <v>14</v>
      </c>
      <c r="N46" s="24">
        <v>3</v>
      </c>
      <c r="O46" s="23">
        <v>19</v>
      </c>
      <c r="Q46" s="22">
        <v>14</v>
      </c>
      <c r="R46" s="24">
        <v>20</v>
      </c>
      <c r="S46" s="23">
        <v>12</v>
      </c>
      <c r="U46" s="22">
        <v>14</v>
      </c>
      <c r="V46" s="24">
        <v>16</v>
      </c>
      <c r="W46" s="23">
        <v>16</v>
      </c>
      <c r="Y46" s="22">
        <v>1</v>
      </c>
      <c r="Z46" s="24"/>
      <c r="AA46" s="23">
        <v>16</v>
      </c>
    </row>
    <row r="47" s="1" customFormat="1" spans="7:27">
      <c r="G47" s="21"/>
      <c r="H47" s="21"/>
      <c r="I47" s="22">
        <v>15</v>
      </c>
      <c r="J47" s="21">
        <v>20</v>
      </c>
      <c r="K47" s="91">
        <v>19</v>
      </c>
      <c r="L47" s="21"/>
      <c r="M47" s="22">
        <v>15</v>
      </c>
      <c r="N47" s="24">
        <v>19</v>
      </c>
      <c r="O47" s="23">
        <v>18</v>
      </c>
      <c r="Q47" s="22">
        <v>15</v>
      </c>
      <c r="R47" s="24">
        <v>4</v>
      </c>
      <c r="S47" s="23">
        <v>11</v>
      </c>
      <c r="U47" s="22">
        <v>15</v>
      </c>
      <c r="V47" s="24">
        <v>20</v>
      </c>
      <c r="W47" s="23">
        <v>15</v>
      </c>
      <c r="Y47" s="22">
        <v>2</v>
      </c>
      <c r="Z47" s="24"/>
      <c r="AA47" s="23">
        <v>15</v>
      </c>
    </row>
    <row r="48" s="1" customFormat="1" spans="7:27">
      <c r="G48" s="21"/>
      <c r="H48" s="21"/>
      <c r="I48" s="22">
        <v>16</v>
      </c>
      <c r="J48" s="21">
        <v>18</v>
      </c>
      <c r="K48" s="91">
        <v>18</v>
      </c>
      <c r="L48" s="21"/>
      <c r="M48" s="22">
        <v>16</v>
      </c>
      <c r="N48" s="24">
        <v>8</v>
      </c>
      <c r="O48" s="23">
        <v>19</v>
      </c>
      <c r="Q48" s="22">
        <v>16</v>
      </c>
      <c r="R48" s="24">
        <v>18</v>
      </c>
      <c r="S48" s="23">
        <v>10</v>
      </c>
      <c r="U48" s="22">
        <v>16</v>
      </c>
      <c r="V48" s="24">
        <v>20</v>
      </c>
      <c r="W48" s="23">
        <v>15</v>
      </c>
      <c r="Y48" s="22">
        <v>3</v>
      </c>
      <c r="Z48" s="24"/>
      <c r="AA48" s="23">
        <v>13</v>
      </c>
    </row>
    <row r="49" s="1" customFormat="1" spans="7:27">
      <c r="G49" s="21"/>
      <c r="H49" s="21"/>
      <c r="I49" s="22">
        <v>17</v>
      </c>
      <c r="J49" s="21">
        <v>19</v>
      </c>
      <c r="K49" s="91">
        <v>15</v>
      </c>
      <c r="L49" s="21"/>
      <c r="M49" s="22">
        <v>17</v>
      </c>
      <c r="N49" s="24">
        <v>19</v>
      </c>
      <c r="O49" s="23">
        <v>15</v>
      </c>
      <c r="Q49" s="22">
        <v>17</v>
      </c>
      <c r="R49" s="24">
        <v>1</v>
      </c>
      <c r="S49" s="23">
        <v>14</v>
      </c>
      <c r="U49" s="22">
        <v>17</v>
      </c>
      <c r="V49" s="24">
        <v>20</v>
      </c>
      <c r="W49" s="23">
        <v>14</v>
      </c>
      <c r="Y49" s="22">
        <v>4</v>
      </c>
      <c r="Z49" s="24"/>
      <c r="AA49" s="23">
        <v>15</v>
      </c>
    </row>
    <row r="50" s="1" customFormat="1" spans="7:27">
      <c r="G50" s="21"/>
      <c r="H50" s="21"/>
      <c r="I50" s="22">
        <v>18</v>
      </c>
      <c r="J50" s="21">
        <v>20</v>
      </c>
      <c r="K50" s="91">
        <v>17</v>
      </c>
      <c r="L50" s="21"/>
      <c r="M50" s="22">
        <v>18</v>
      </c>
      <c r="N50" s="24">
        <v>19</v>
      </c>
      <c r="O50" s="23">
        <v>16</v>
      </c>
      <c r="Q50" s="22">
        <v>18</v>
      </c>
      <c r="R50" s="24">
        <v>16</v>
      </c>
      <c r="S50" s="23">
        <v>13</v>
      </c>
      <c r="U50" s="22">
        <v>18</v>
      </c>
      <c r="V50" s="24">
        <v>18</v>
      </c>
      <c r="W50" s="23">
        <v>12</v>
      </c>
      <c r="Y50" s="22">
        <v>5</v>
      </c>
      <c r="Z50" s="24"/>
      <c r="AA50" s="23">
        <v>15</v>
      </c>
    </row>
    <row r="51" s="1" customFormat="1" spans="7:27">
      <c r="G51" s="21"/>
      <c r="H51" s="21"/>
      <c r="I51" s="22">
        <v>19</v>
      </c>
      <c r="J51" s="21">
        <v>7</v>
      </c>
      <c r="K51" s="91">
        <v>21</v>
      </c>
      <c r="L51" s="21"/>
      <c r="M51" s="22">
        <v>19</v>
      </c>
      <c r="N51" s="24">
        <v>19</v>
      </c>
      <c r="O51" s="23">
        <v>18</v>
      </c>
      <c r="Q51" s="22">
        <v>19</v>
      </c>
      <c r="R51" s="24">
        <v>20</v>
      </c>
      <c r="S51" s="23">
        <v>14</v>
      </c>
      <c r="U51" s="22">
        <v>19</v>
      </c>
      <c r="V51" s="24">
        <v>20</v>
      </c>
      <c r="W51" s="23">
        <v>14</v>
      </c>
      <c r="Y51" s="22">
        <v>6</v>
      </c>
      <c r="Z51" s="24"/>
      <c r="AA51" s="23">
        <v>13</v>
      </c>
    </row>
    <row r="52" s="1" customFormat="1" spans="7:27">
      <c r="G52" s="21"/>
      <c r="H52" s="21"/>
      <c r="I52" s="52">
        <v>20</v>
      </c>
      <c r="J52" s="74">
        <v>16</v>
      </c>
      <c r="K52" s="94">
        <v>20</v>
      </c>
      <c r="L52"/>
      <c r="M52" s="52">
        <v>20</v>
      </c>
      <c r="N52" s="53">
        <v>18</v>
      </c>
      <c r="O52" s="54">
        <v>15</v>
      </c>
      <c r="Q52" s="52">
        <v>20</v>
      </c>
      <c r="R52" s="53">
        <v>20</v>
      </c>
      <c r="S52" s="54">
        <v>15</v>
      </c>
      <c r="U52" s="52">
        <v>20</v>
      </c>
      <c r="V52" s="53">
        <v>1</v>
      </c>
      <c r="W52" s="54">
        <v>11</v>
      </c>
      <c r="Y52" s="22">
        <v>7</v>
      </c>
      <c r="Z52" s="24"/>
      <c r="AA52" s="23">
        <v>15</v>
      </c>
    </row>
    <row r="53" s="1" customFormat="1" spans="7:27">
      <c r="K53" s="95">
        <f>IF(COUNT(K33:K52)=0,"",AVERAGE(K33:K52))</f>
        <v>19.3</v>
      </c>
      <c r="L53" s="95"/>
      <c r="M53" s="95"/>
      <c r="N53" s="95"/>
      <c r="O53" s="95">
        <f>IF(COUNT(O33:O52)=0,"",AVERAGE(O33:O52))</f>
        <v>17.75</v>
      </c>
      <c r="P53" s="95"/>
      <c r="Q53" s="95"/>
      <c r="R53" s="95"/>
      <c r="S53" s="95">
        <f>IF(COUNT(S33:S52)=0,"",AVERAGE(S33:S52))</f>
        <v>13.25</v>
      </c>
      <c r="T53" s="95"/>
      <c r="U53" s="95"/>
      <c r="V53" s="95"/>
      <c r="W53" s="95">
        <f>IF(COUNT(W33:W52)=0,"",AVERAGE(W33:W52))</f>
        <v>13.8</v>
      </c>
      <c r="Y53" s="22">
        <v>8</v>
      </c>
      <c r="Z53" s="24"/>
      <c r="AA53" s="23">
        <v>15</v>
      </c>
    </row>
    <row r="54" s="1" customFormat="1" spans="7:27">
      <c r="Y54" s="22">
        <v>9</v>
      </c>
      <c r="Z54" s="24"/>
      <c r="AA54" s="23">
        <v>14</v>
      </c>
    </row>
    <row r="55" s="1" customFormat="1" spans="7:27">
      <c r="Y55" s="52">
        <v>10</v>
      </c>
      <c r="Z55" s="53"/>
      <c r="AA55" s="54">
        <v>15</v>
      </c>
    </row>
    <row r="56" s="1" customFormat="1" spans="7:27">
      <c r="AA56">
        <f>IF(COUNT(AA46:AA55)=0,"",AVERAGE(AA46:AA55))</f>
        <v>14.6</v>
      </c>
    </row>
    <row r="58" s="1" customFormat="1" spans="7:27">
      <c r="G58" s="7"/>
      <c r="H58" s="7"/>
      <c r="I58" s="7" t="str">
        <f>"POINT-Typ "&amp;$B$6</f>
        <v>POINT-Typ 35 mm black</v>
      </c>
      <c r="J58" s="7"/>
    </row>
    <row r="59" s="1" customFormat="1" spans="7:27">
      <c r="G59" s="7"/>
      <c r="H59" s="7"/>
      <c r="I59" s="88" t="s">
        <v>44</v>
      </c>
      <c r="J59" s="89"/>
      <c r="K59" s="90"/>
      <c r="M59" s="88" t="s">
        <v>45</v>
      </c>
      <c r="N59" s="89"/>
      <c r="O59" s="90"/>
      <c r="Q59" s="88" t="s">
        <v>46</v>
      </c>
      <c r="R59" s="89"/>
      <c r="S59" s="90"/>
      <c r="U59" s="88" t="s">
        <v>47</v>
      </c>
      <c r="V59" s="89"/>
      <c r="W59" s="90"/>
      <c r="Y59" s="88" t="s">
        <v>48</v>
      </c>
      <c r="Z59" s="89"/>
      <c r="AA59" s="90"/>
    </row>
    <row r="60" s="1" customFormat="1" ht="28.5" spans="7:27">
      <c r="G60" s="21"/>
      <c r="H60" s="21"/>
      <c r="I60" s="22" t="s">
        <v>51</v>
      </c>
      <c r="J60" s="21" t="s">
        <v>52</v>
      </c>
      <c r="K60" s="23" t="s">
        <v>53</v>
      </c>
      <c r="M60" s="22" t="s">
        <v>51</v>
      </c>
      <c r="N60" s="24" t="s">
        <v>52</v>
      </c>
      <c r="O60" s="23" t="s">
        <v>53</v>
      </c>
      <c r="Q60" s="22" t="s">
        <v>51</v>
      </c>
      <c r="R60" s="24" t="s">
        <v>52</v>
      </c>
      <c r="S60" s="23" t="s">
        <v>53</v>
      </c>
      <c r="U60" s="22" t="s">
        <v>51</v>
      </c>
      <c r="V60" s="24" t="s">
        <v>52</v>
      </c>
      <c r="W60" s="23" t="s">
        <v>53</v>
      </c>
      <c r="Y60" s="22" t="s">
        <v>51</v>
      </c>
      <c r="Z60" s="24" t="s">
        <v>52</v>
      </c>
      <c r="AA60" s="23" t="s">
        <v>53</v>
      </c>
    </row>
    <row r="61" s="1" customFormat="1" spans="7:27">
      <c r="G61" s="21"/>
      <c r="H61" s="21"/>
      <c r="I61" s="22">
        <v>1</v>
      </c>
      <c r="J61" s="21">
        <v>20</v>
      </c>
      <c r="K61" s="91">
        <v>18</v>
      </c>
      <c r="L61" s="21"/>
      <c r="M61" s="22">
        <v>1</v>
      </c>
      <c r="N61" s="24">
        <v>20</v>
      </c>
      <c r="O61" s="23">
        <v>17</v>
      </c>
      <c r="Q61" s="22">
        <v>1</v>
      </c>
      <c r="R61" s="24">
        <v>19</v>
      </c>
      <c r="S61" s="23">
        <v>14</v>
      </c>
      <c r="U61" s="22">
        <v>1</v>
      </c>
      <c r="V61" s="24">
        <v>16</v>
      </c>
      <c r="W61" s="23">
        <v>14</v>
      </c>
      <c r="Y61" s="22">
        <v>1</v>
      </c>
      <c r="Z61" s="24"/>
      <c r="AA61" s="23">
        <v>12</v>
      </c>
    </row>
    <row r="62" s="1" customFormat="1" spans="7:27">
      <c r="G62" s="21"/>
      <c r="H62" s="21"/>
      <c r="I62" s="22">
        <v>2</v>
      </c>
      <c r="J62" s="21">
        <v>18</v>
      </c>
      <c r="K62" s="91">
        <v>19</v>
      </c>
      <c r="L62" s="21"/>
      <c r="M62" s="22">
        <v>2</v>
      </c>
      <c r="N62" s="24">
        <v>18</v>
      </c>
      <c r="O62" s="23">
        <v>19</v>
      </c>
      <c r="Q62" s="22">
        <v>2</v>
      </c>
      <c r="R62" s="24">
        <v>20</v>
      </c>
      <c r="S62" s="23">
        <v>13</v>
      </c>
      <c r="U62" s="22">
        <v>2</v>
      </c>
      <c r="V62" s="24">
        <v>1</v>
      </c>
      <c r="W62" s="23">
        <v>17</v>
      </c>
      <c r="Y62" s="22">
        <v>2</v>
      </c>
      <c r="Z62" s="24"/>
      <c r="AA62" s="23">
        <v>13</v>
      </c>
    </row>
    <row r="63" s="1" customFormat="1" spans="7:27">
      <c r="G63" s="21"/>
      <c r="H63" s="21"/>
      <c r="I63" s="22">
        <v>3</v>
      </c>
      <c r="J63" s="21">
        <v>20</v>
      </c>
      <c r="K63" s="91">
        <v>20</v>
      </c>
      <c r="L63" s="21"/>
      <c r="M63" s="22">
        <v>3</v>
      </c>
      <c r="N63" s="24">
        <v>18</v>
      </c>
      <c r="O63" s="23">
        <v>13</v>
      </c>
      <c r="Q63" s="22">
        <v>3</v>
      </c>
      <c r="R63" s="24">
        <v>3</v>
      </c>
      <c r="S63" s="23">
        <v>14</v>
      </c>
      <c r="U63" s="22">
        <v>3</v>
      </c>
      <c r="V63" s="24">
        <v>18</v>
      </c>
      <c r="W63" s="23">
        <v>11</v>
      </c>
      <c r="Y63" s="22">
        <v>3</v>
      </c>
      <c r="Z63" s="24"/>
      <c r="AA63" s="23">
        <v>15</v>
      </c>
    </row>
    <row r="64" s="1" customFormat="1" spans="7:27">
      <c r="G64" s="21"/>
      <c r="H64" s="21"/>
      <c r="I64" s="22">
        <v>4</v>
      </c>
      <c r="J64" s="21">
        <v>19</v>
      </c>
      <c r="K64" s="91">
        <v>21</v>
      </c>
      <c r="L64" s="21"/>
      <c r="M64" s="22">
        <v>4</v>
      </c>
      <c r="N64" s="24">
        <v>19</v>
      </c>
      <c r="O64" s="23">
        <v>19</v>
      </c>
      <c r="Q64" s="22">
        <v>4</v>
      </c>
      <c r="R64" s="24">
        <v>18</v>
      </c>
      <c r="S64" s="23">
        <v>15</v>
      </c>
      <c r="U64" s="22">
        <v>4</v>
      </c>
      <c r="V64" s="24">
        <v>18</v>
      </c>
      <c r="W64" s="23">
        <v>11</v>
      </c>
      <c r="Y64" s="22">
        <v>4</v>
      </c>
      <c r="Z64" s="24"/>
      <c r="AA64" s="23">
        <v>12</v>
      </c>
    </row>
    <row r="65" s="1" customFormat="1" spans="7:27">
      <c r="G65" s="21"/>
      <c r="H65" s="21"/>
      <c r="I65" s="22">
        <v>5</v>
      </c>
      <c r="J65" s="21">
        <v>20</v>
      </c>
      <c r="K65" s="91">
        <v>17</v>
      </c>
      <c r="L65" s="21"/>
      <c r="M65" s="22">
        <v>5</v>
      </c>
      <c r="N65" s="24">
        <v>20</v>
      </c>
      <c r="O65" s="23">
        <v>18</v>
      </c>
      <c r="Q65" s="22">
        <v>5</v>
      </c>
      <c r="R65" s="24">
        <v>20</v>
      </c>
      <c r="S65" s="23">
        <v>17</v>
      </c>
      <c r="U65" s="22">
        <v>5</v>
      </c>
      <c r="V65" s="24">
        <v>10</v>
      </c>
      <c r="W65" s="23">
        <v>13</v>
      </c>
      <c r="Y65" s="22">
        <v>5</v>
      </c>
      <c r="Z65" s="24"/>
      <c r="AA65" s="23">
        <v>13</v>
      </c>
    </row>
    <row r="66" s="1" customFormat="1" spans="7:27">
      <c r="G66" s="21"/>
      <c r="H66" s="21"/>
      <c r="I66" s="22">
        <v>6</v>
      </c>
      <c r="J66" s="21">
        <v>19</v>
      </c>
      <c r="K66" s="91">
        <v>15</v>
      </c>
      <c r="L66" s="21"/>
      <c r="M66" s="22">
        <v>6</v>
      </c>
      <c r="N66" s="24">
        <v>19</v>
      </c>
      <c r="O66" s="23">
        <v>20</v>
      </c>
      <c r="Q66" s="22">
        <v>6</v>
      </c>
      <c r="R66" s="24">
        <v>1</v>
      </c>
      <c r="S66" s="23">
        <v>11</v>
      </c>
      <c r="U66" s="22">
        <v>6</v>
      </c>
      <c r="V66" s="24">
        <v>16</v>
      </c>
      <c r="W66" s="23">
        <v>13</v>
      </c>
      <c r="Y66" s="22">
        <v>6</v>
      </c>
      <c r="Z66" s="24"/>
      <c r="AA66" s="23">
        <v>10</v>
      </c>
    </row>
    <row r="67" s="1" customFormat="1" spans="7:27">
      <c r="G67" s="21"/>
      <c r="H67" s="21"/>
      <c r="I67" s="22">
        <v>7</v>
      </c>
      <c r="J67" s="21">
        <v>18</v>
      </c>
      <c r="K67" s="91">
        <v>16</v>
      </c>
      <c r="L67" s="21"/>
      <c r="M67" s="22">
        <v>7</v>
      </c>
      <c r="N67" s="24">
        <v>20</v>
      </c>
      <c r="O67" s="23">
        <v>20</v>
      </c>
      <c r="Q67" s="22">
        <v>7</v>
      </c>
      <c r="R67" s="24">
        <v>19</v>
      </c>
      <c r="S67" s="23">
        <v>16</v>
      </c>
      <c r="U67" s="22">
        <v>7</v>
      </c>
      <c r="V67" s="24">
        <v>8</v>
      </c>
      <c r="W67" s="23">
        <v>16</v>
      </c>
      <c r="Y67" s="22">
        <v>7</v>
      </c>
      <c r="Z67" s="24"/>
      <c r="AA67" s="23">
        <v>12</v>
      </c>
    </row>
    <row r="68" s="1" customFormat="1" spans="7:27">
      <c r="G68" s="21"/>
      <c r="H68" s="21"/>
      <c r="I68" s="22">
        <v>8</v>
      </c>
      <c r="J68" s="21">
        <v>20</v>
      </c>
      <c r="K68" s="91">
        <v>18</v>
      </c>
      <c r="L68" s="21"/>
      <c r="M68" s="22">
        <v>8</v>
      </c>
      <c r="N68" s="24">
        <v>20</v>
      </c>
      <c r="O68" s="23">
        <v>19</v>
      </c>
      <c r="Q68" s="22">
        <v>8</v>
      </c>
      <c r="R68" s="24">
        <v>17</v>
      </c>
      <c r="S68" s="23">
        <v>17</v>
      </c>
      <c r="U68" s="22">
        <v>8</v>
      </c>
      <c r="V68" s="24">
        <v>16</v>
      </c>
      <c r="W68" s="23">
        <v>18</v>
      </c>
      <c r="Y68" s="22">
        <v>8</v>
      </c>
      <c r="Z68" s="24"/>
      <c r="AA68" s="23">
        <v>10</v>
      </c>
    </row>
    <row r="69" s="1" customFormat="1" spans="7:27">
      <c r="G69" s="21"/>
      <c r="H69" s="21"/>
      <c r="I69" s="22">
        <v>9</v>
      </c>
      <c r="J69" s="21">
        <v>18</v>
      </c>
      <c r="K69" s="91">
        <v>19</v>
      </c>
      <c r="L69" s="21"/>
      <c r="M69" s="22">
        <v>9</v>
      </c>
      <c r="N69" s="24">
        <v>20</v>
      </c>
      <c r="O69" s="23">
        <v>20</v>
      </c>
      <c r="Q69" s="22">
        <v>9</v>
      </c>
      <c r="R69" s="24">
        <v>5</v>
      </c>
      <c r="S69" s="23">
        <v>15</v>
      </c>
      <c r="U69" s="22">
        <v>9</v>
      </c>
      <c r="V69" s="24">
        <v>16</v>
      </c>
      <c r="W69" s="23">
        <v>16</v>
      </c>
      <c r="Y69" s="22">
        <v>9</v>
      </c>
      <c r="Z69" s="24"/>
      <c r="AA69" s="23">
        <v>11</v>
      </c>
    </row>
    <row r="70" s="1" customFormat="1" spans="7:27">
      <c r="G70" s="21"/>
      <c r="H70" s="21"/>
      <c r="I70" s="22">
        <v>10</v>
      </c>
      <c r="J70" s="21">
        <v>19</v>
      </c>
      <c r="K70" s="91">
        <v>21</v>
      </c>
      <c r="L70" s="21"/>
      <c r="M70" s="22">
        <v>10</v>
      </c>
      <c r="N70" s="24">
        <v>20</v>
      </c>
      <c r="O70" s="23">
        <v>19</v>
      </c>
      <c r="Q70" s="22">
        <v>10</v>
      </c>
      <c r="R70" s="24">
        <v>1</v>
      </c>
      <c r="S70" s="23">
        <v>13</v>
      </c>
      <c r="U70" s="22">
        <v>10</v>
      </c>
      <c r="V70" s="24">
        <v>18</v>
      </c>
      <c r="W70" s="23">
        <v>14</v>
      </c>
      <c r="Y70" s="52">
        <v>10</v>
      </c>
      <c r="Z70" s="53"/>
      <c r="AA70" s="54">
        <v>11</v>
      </c>
    </row>
    <row r="71" s="1" customFormat="1" spans="7:27">
      <c r="G71" s="21"/>
      <c r="H71" s="21"/>
      <c r="I71" s="22">
        <v>11</v>
      </c>
      <c r="J71" s="21">
        <v>4</v>
      </c>
      <c r="K71" s="91">
        <v>18</v>
      </c>
      <c r="L71" s="21"/>
      <c r="M71" s="22">
        <v>11</v>
      </c>
      <c r="N71" s="24">
        <v>19</v>
      </c>
      <c r="O71" s="23">
        <v>18</v>
      </c>
      <c r="Q71" s="22">
        <v>11</v>
      </c>
      <c r="R71" s="24">
        <v>18</v>
      </c>
      <c r="S71" s="23">
        <v>10</v>
      </c>
      <c r="U71" s="22">
        <v>11</v>
      </c>
      <c r="V71" s="24">
        <v>9</v>
      </c>
      <c r="W71" s="23">
        <v>14</v>
      </c>
      <c r="AA71">
        <f>IF(COUNT(AA61:AA70)=0,"",AVERAGE(AA61:AA70))</f>
        <v>11.9</v>
      </c>
    </row>
    <row r="72" s="1" customFormat="1" spans="7:27">
      <c r="G72" s="21"/>
      <c r="H72" s="21"/>
      <c r="I72" s="22">
        <v>12</v>
      </c>
      <c r="J72" s="21">
        <v>20</v>
      </c>
      <c r="K72" s="91">
        <v>20</v>
      </c>
      <c r="L72" s="21"/>
      <c r="M72" s="22">
        <v>12</v>
      </c>
      <c r="N72" s="24">
        <v>19</v>
      </c>
      <c r="O72" s="23">
        <v>16</v>
      </c>
      <c r="Q72" s="22">
        <v>12</v>
      </c>
      <c r="R72" s="24">
        <v>20</v>
      </c>
      <c r="S72" s="23">
        <v>13</v>
      </c>
      <c r="U72" s="22">
        <v>12</v>
      </c>
      <c r="V72" s="24">
        <v>18</v>
      </c>
      <c r="W72" s="23">
        <v>17</v>
      </c>
      <c r="Y72" s="88" t="s">
        <v>69</v>
      </c>
      <c r="Z72" s="92"/>
      <c r="AA72" s="93"/>
    </row>
    <row r="73" s="1" customFormat="1" ht="28.5" spans="7:27">
      <c r="G73" s="21"/>
      <c r="H73" s="21"/>
      <c r="I73" s="22">
        <v>13</v>
      </c>
      <c r="J73" s="21">
        <v>18</v>
      </c>
      <c r="K73" s="91">
        <v>17</v>
      </c>
      <c r="L73" s="21"/>
      <c r="M73" s="22">
        <v>13</v>
      </c>
      <c r="N73" s="24">
        <v>7</v>
      </c>
      <c r="O73" s="23">
        <v>20</v>
      </c>
      <c r="Q73" s="22">
        <v>13</v>
      </c>
      <c r="R73" s="24">
        <v>20</v>
      </c>
      <c r="S73" s="23">
        <v>14</v>
      </c>
      <c r="U73" s="22">
        <v>13</v>
      </c>
      <c r="V73" s="24">
        <v>20</v>
      </c>
      <c r="W73" s="23">
        <v>15</v>
      </c>
      <c r="Y73" s="22" t="s">
        <v>51</v>
      </c>
      <c r="Z73" s="24" t="s">
        <v>52</v>
      </c>
      <c r="AA73" s="23" t="s">
        <v>53</v>
      </c>
    </row>
    <row r="74" s="1" customFormat="1" spans="7:27">
      <c r="G74" s="21"/>
      <c r="H74" s="21"/>
      <c r="I74" s="22">
        <v>14</v>
      </c>
      <c r="J74" s="21">
        <v>19</v>
      </c>
      <c r="K74" s="91">
        <v>19</v>
      </c>
      <c r="L74" s="21"/>
      <c r="M74" s="22">
        <v>14</v>
      </c>
      <c r="N74" s="24">
        <v>16</v>
      </c>
      <c r="O74" s="23">
        <v>18</v>
      </c>
      <c r="Q74" s="22">
        <v>14</v>
      </c>
      <c r="R74" s="24">
        <v>19</v>
      </c>
      <c r="S74" s="23">
        <v>15</v>
      </c>
      <c r="U74" s="22">
        <v>14</v>
      </c>
      <c r="V74" s="24">
        <v>10</v>
      </c>
      <c r="W74" s="23">
        <v>14</v>
      </c>
      <c r="Y74" s="22">
        <v>1</v>
      </c>
      <c r="Z74" s="24"/>
      <c r="AA74" s="23">
        <v>11</v>
      </c>
    </row>
    <row r="75" s="1" customFormat="1" spans="7:27">
      <c r="G75" s="21"/>
      <c r="H75" s="21"/>
      <c r="I75" s="22">
        <v>15</v>
      </c>
      <c r="J75" s="21">
        <v>20</v>
      </c>
      <c r="K75" s="91">
        <v>17</v>
      </c>
      <c r="L75" s="21"/>
      <c r="M75" s="22">
        <v>15</v>
      </c>
      <c r="N75" s="24">
        <v>19</v>
      </c>
      <c r="O75" s="23">
        <v>17</v>
      </c>
      <c r="Q75" s="22">
        <v>15</v>
      </c>
      <c r="R75" s="24">
        <v>18</v>
      </c>
      <c r="S75" s="23">
        <v>13</v>
      </c>
      <c r="U75" s="22">
        <v>15</v>
      </c>
      <c r="V75" s="24">
        <v>15</v>
      </c>
      <c r="W75" s="23">
        <v>18</v>
      </c>
      <c r="Y75" s="22">
        <v>2</v>
      </c>
      <c r="Z75" s="24"/>
      <c r="AA75" s="23">
        <v>15</v>
      </c>
    </row>
    <row r="76" s="1" customFormat="1" spans="7:27">
      <c r="G76" s="21"/>
      <c r="H76" s="21"/>
      <c r="I76" s="22">
        <v>16</v>
      </c>
      <c r="J76" s="21">
        <v>18</v>
      </c>
      <c r="K76" s="91">
        <v>17</v>
      </c>
      <c r="L76" s="21"/>
      <c r="M76" s="22">
        <v>16</v>
      </c>
      <c r="N76" s="24">
        <v>3</v>
      </c>
      <c r="O76" s="23">
        <v>20</v>
      </c>
      <c r="Q76" s="22">
        <v>16</v>
      </c>
      <c r="R76" s="24">
        <v>15</v>
      </c>
      <c r="S76" s="23">
        <v>12</v>
      </c>
      <c r="U76" s="22">
        <v>16</v>
      </c>
      <c r="V76" s="24">
        <v>10</v>
      </c>
      <c r="W76" s="23">
        <v>17</v>
      </c>
      <c r="Y76" s="22">
        <v>3</v>
      </c>
      <c r="Z76" s="24"/>
      <c r="AA76" s="23">
        <v>12</v>
      </c>
    </row>
    <row r="77" s="1" customFormat="1" spans="7:27">
      <c r="G77" s="21"/>
      <c r="H77" s="21"/>
      <c r="I77" s="22">
        <v>17</v>
      </c>
      <c r="J77" s="21">
        <v>4</v>
      </c>
      <c r="K77" s="91">
        <v>18</v>
      </c>
      <c r="L77" s="21"/>
      <c r="M77" s="22">
        <v>17</v>
      </c>
      <c r="N77" s="24">
        <v>17</v>
      </c>
      <c r="O77" s="23">
        <v>19</v>
      </c>
      <c r="Q77" s="22">
        <v>17</v>
      </c>
      <c r="R77" s="24">
        <v>3</v>
      </c>
      <c r="S77" s="23">
        <v>14</v>
      </c>
      <c r="U77" s="22">
        <v>17</v>
      </c>
      <c r="V77" s="24">
        <v>16</v>
      </c>
      <c r="W77" s="23">
        <v>12</v>
      </c>
      <c r="Y77" s="22">
        <v>4</v>
      </c>
      <c r="Z77" s="24"/>
      <c r="AA77" s="23">
        <v>14</v>
      </c>
    </row>
    <row r="78" s="1" customFormat="1" spans="7:27">
      <c r="G78" s="21"/>
      <c r="H78" s="21"/>
      <c r="I78" s="22">
        <v>18</v>
      </c>
      <c r="J78" s="21">
        <v>19</v>
      </c>
      <c r="K78" s="91">
        <v>18</v>
      </c>
      <c r="L78" s="21"/>
      <c r="M78" s="22">
        <v>18</v>
      </c>
      <c r="N78" s="24">
        <v>18</v>
      </c>
      <c r="O78" s="23">
        <v>15</v>
      </c>
      <c r="Q78" s="22">
        <v>18</v>
      </c>
      <c r="R78" s="24">
        <v>19</v>
      </c>
      <c r="S78" s="23">
        <v>10</v>
      </c>
      <c r="U78" s="22">
        <v>18</v>
      </c>
      <c r="V78" s="24">
        <v>16</v>
      </c>
      <c r="W78" s="23">
        <v>15</v>
      </c>
      <c r="Y78" s="22">
        <v>5</v>
      </c>
      <c r="Z78" s="24"/>
      <c r="AA78" s="23">
        <v>12</v>
      </c>
    </row>
    <row r="79" s="1" customFormat="1" spans="7:27">
      <c r="G79" s="21"/>
      <c r="H79" s="21"/>
      <c r="I79" s="22">
        <v>19</v>
      </c>
      <c r="J79" s="21">
        <v>16</v>
      </c>
      <c r="K79" s="91">
        <v>20</v>
      </c>
      <c r="L79" s="21"/>
      <c r="M79" s="22">
        <v>19</v>
      </c>
      <c r="N79" s="24">
        <v>4</v>
      </c>
      <c r="O79" s="23">
        <v>19</v>
      </c>
      <c r="Q79" s="22">
        <v>19</v>
      </c>
      <c r="R79" s="24">
        <v>18</v>
      </c>
      <c r="S79" s="23">
        <v>14</v>
      </c>
      <c r="U79" s="22">
        <v>19</v>
      </c>
      <c r="V79" s="24">
        <v>8</v>
      </c>
      <c r="W79" s="23">
        <v>16</v>
      </c>
      <c r="Y79" s="22">
        <v>6</v>
      </c>
      <c r="Z79" s="24"/>
      <c r="AA79" s="23">
        <v>14</v>
      </c>
    </row>
    <row r="80" s="1" customFormat="1" spans="7:27">
      <c r="G80" s="21"/>
      <c r="H80" s="21"/>
      <c r="I80" s="52">
        <v>20</v>
      </c>
      <c r="J80" s="74">
        <v>8</v>
      </c>
      <c r="K80" s="94">
        <v>16</v>
      </c>
      <c r="L80"/>
      <c r="M80" s="52">
        <v>20</v>
      </c>
      <c r="N80" s="53">
        <v>4</v>
      </c>
      <c r="O80" s="54">
        <v>17</v>
      </c>
      <c r="Q80" s="52">
        <v>20</v>
      </c>
      <c r="R80" s="53">
        <v>4</v>
      </c>
      <c r="S80" s="54">
        <v>12</v>
      </c>
      <c r="U80" s="52">
        <v>20</v>
      </c>
      <c r="V80" s="53">
        <v>8</v>
      </c>
      <c r="W80" s="54">
        <v>16</v>
      </c>
      <c r="Y80" s="22">
        <v>7</v>
      </c>
      <c r="Z80" s="24"/>
      <c r="AA80" s="23">
        <v>14</v>
      </c>
    </row>
    <row r="81" s="1" customFormat="1" spans="7:27">
      <c r="K81" s="95">
        <f>IF(COUNT(K61:K80)=0,"",AVERAGE(K61:K80))</f>
        <v>18.2</v>
      </c>
      <c r="L81" s="95"/>
      <c r="M81" s="95"/>
      <c r="N81" s="95"/>
      <c r="O81" s="95">
        <f>IF(COUNT(O61:O80)=0,"",AVERAGE(O61:O80))</f>
        <v>18.15</v>
      </c>
      <c r="P81" s="95"/>
      <c r="Q81" s="95"/>
      <c r="R81" s="95"/>
      <c r="S81" s="95">
        <f>IF(COUNT(S61:S80)=0,"",AVERAGE(S61:S80))</f>
        <v>13.6</v>
      </c>
      <c r="T81" s="95"/>
      <c r="U81" s="95"/>
      <c r="V81" s="95"/>
      <c r="W81" s="95">
        <f>IF(COUNT(W61:W80)=0,"",AVERAGE(W61:W80))</f>
        <v>14.85</v>
      </c>
      <c r="Y81" s="22">
        <v>8</v>
      </c>
      <c r="Z81" s="24"/>
      <c r="AA81" s="23">
        <v>14</v>
      </c>
    </row>
    <row r="82" s="1" customFormat="1" spans="7:27">
      <c r="Y82" s="22">
        <v>9</v>
      </c>
      <c r="Z82" s="24"/>
      <c r="AA82" s="23">
        <v>13</v>
      </c>
    </row>
    <row r="83" s="1" customFormat="1" spans="7:27">
      <c r="Y83" s="52">
        <v>10</v>
      </c>
      <c r="Z83" s="53"/>
      <c r="AA83" s="54">
        <v>14</v>
      </c>
    </row>
    <row r="84" s="1" customFormat="1" spans="7:27">
      <c r="AA84">
        <f>IF(COUNT(AA74:AA83)=0,"",AVERAGE(AA74:AA83))</f>
        <v>13.3</v>
      </c>
    </row>
    <row r="86" s="1" customFormat="1" spans="7:27">
      <c r="G86" s="7"/>
      <c r="H86" s="7"/>
      <c r="I86" s="7" t="str">
        <f>"POINT-Typ "&amp;$B$7</f>
        <v>POINT-Typ 32 mm gold spiral</v>
      </c>
      <c r="J86" s="7"/>
    </row>
    <row r="87" s="1" customFormat="1" spans="7:27">
      <c r="G87" s="7"/>
      <c r="H87" s="7"/>
      <c r="I87" s="88" t="s">
        <v>44</v>
      </c>
      <c r="J87" s="89"/>
      <c r="K87" s="90"/>
      <c r="M87" s="88" t="s">
        <v>45</v>
      </c>
      <c r="N87" s="89"/>
      <c r="O87" s="90"/>
      <c r="Q87" s="88" t="s">
        <v>46</v>
      </c>
      <c r="R87" s="89"/>
      <c r="S87" s="90"/>
      <c r="U87" s="88" t="s">
        <v>47</v>
      </c>
      <c r="V87" s="89"/>
      <c r="W87" s="90"/>
      <c r="Y87" s="88" t="s">
        <v>48</v>
      </c>
      <c r="Z87" s="89"/>
      <c r="AA87" s="90"/>
    </row>
    <row r="88" s="1" customFormat="1" ht="28.5" spans="7:27">
      <c r="G88" s="21"/>
      <c r="H88" s="21"/>
      <c r="I88" s="22" t="s">
        <v>51</v>
      </c>
      <c r="J88" s="21" t="s">
        <v>52</v>
      </c>
      <c r="K88" s="23" t="s">
        <v>53</v>
      </c>
      <c r="M88" s="22" t="s">
        <v>51</v>
      </c>
      <c r="N88" s="24" t="s">
        <v>52</v>
      </c>
      <c r="O88" s="23" t="s">
        <v>53</v>
      </c>
      <c r="Q88" s="22" t="s">
        <v>51</v>
      </c>
      <c r="R88" s="24" t="s">
        <v>52</v>
      </c>
      <c r="S88" s="23" t="s">
        <v>53</v>
      </c>
      <c r="U88" s="22" t="s">
        <v>51</v>
      </c>
      <c r="V88" s="24" t="s">
        <v>52</v>
      </c>
      <c r="W88" s="23" t="s">
        <v>53</v>
      </c>
      <c r="Y88" s="22" t="s">
        <v>51</v>
      </c>
      <c r="Z88" s="24" t="s">
        <v>52</v>
      </c>
      <c r="AA88" s="23" t="s">
        <v>53</v>
      </c>
    </row>
    <row r="89" s="1" customFormat="1" spans="7:27">
      <c r="G89" s="21"/>
      <c r="H89" s="21"/>
      <c r="I89" s="22">
        <v>1</v>
      </c>
      <c r="J89" s="21">
        <v>20</v>
      </c>
      <c r="K89" s="91">
        <v>19</v>
      </c>
      <c r="L89" s="21"/>
      <c r="M89" s="22">
        <v>1</v>
      </c>
      <c r="N89" s="24">
        <v>20</v>
      </c>
      <c r="O89" s="23">
        <v>18</v>
      </c>
      <c r="Q89" s="22">
        <v>1</v>
      </c>
      <c r="R89" s="24">
        <v>20</v>
      </c>
      <c r="S89" s="23">
        <v>16</v>
      </c>
      <c r="U89" s="22">
        <v>1</v>
      </c>
      <c r="V89" s="24">
        <v>20</v>
      </c>
      <c r="W89" s="23">
        <v>17</v>
      </c>
      <c r="Y89" s="22">
        <v>1</v>
      </c>
      <c r="Z89" s="24"/>
      <c r="AA89" s="23">
        <v>11</v>
      </c>
    </row>
    <row r="90" s="1" customFormat="1" spans="7:27">
      <c r="G90" s="21"/>
      <c r="H90" s="21"/>
      <c r="I90" s="22">
        <v>2</v>
      </c>
      <c r="J90" s="21">
        <v>5</v>
      </c>
      <c r="K90" s="91">
        <v>20</v>
      </c>
      <c r="L90" s="21"/>
      <c r="M90" s="22">
        <v>2</v>
      </c>
      <c r="N90" s="24">
        <v>18</v>
      </c>
      <c r="O90" s="23">
        <v>17</v>
      </c>
      <c r="Q90" s="22">
        <v>2</v>
      </c>
      <c r="R90" s="24">
        <v>1</v>
      </c>
      <c r="S90" s="23">
        <v>14</v>
      </c>
      <c r="U90" s="22">
        <v>2</v>
      </c>
      <c r="V90" s="24">
        <v>18</v>
      </c>
      <c r="W90" s="23">
        <v>17</v>
      </c>
      <c r="Y90" s="22">
        <v>2</v>
      </c>
      <c r="Z90" s="24"/>
      <c r="AA90" s="23">
        <v>15</v>
      </c>
    </row>
    <row r="91" s="1" customFormat="1" spans="7:27">
      <c r="G91" s="21"/>
      <c r="H91" s="21"/>
      <c r="I91" s="22">
        <v>3</v>
      </c>
      <c r="J91" s="21">
        <v>20</v>
      </c>
      <c r="K91" s="91">
        <v>19</v>
      </c>
      <c r="L91" s="21"/>
      <c r="M91" s="22">
        <v>3</v>
      </c>
      <c r="N91" s="24">
        <v>19</v>
      </c>
      <c r="O91" s="23">
        <v>18</v>
      </c>
      <c r="Q91" s="22">
        <v>3</v>
      </c>
      <c r="R91" s="24">
        <v>2</v>
      </c>
      <c r="S91" s="23">
        <v>15</v>
      </c>
      <c r="U91" s="22">
        <v>3</v>
      </c>
      <c r="V91" s="24">
        <v>6</v>
      </c>
      <c r="W91" s="23">
        <v>12</v>
      </c>
      <c r="Y91" s="22">
        <v>3</v>
      </c>
      <c r="Z91" s="24"/>
      <c r="AA91" s="23">
        <v>14</v>
      </c>
    </row>
    <row r="92" s="1" customFormat="1" spans="7:27">
      <c r="G92" s="21"/>
      <c r="H92" s="21"/>
      <c r="I92" s="22">
        <v>4</v>
      </c>
      <c r="J92" s="21">
        <v>20</v>
      </c>
      <c r="K92" s="91">
        <v>17</v>
      </c>
      <c r="L92" s="21"/>
      <c r="M92" s="22">
        <v>4</v>
      </c>
      <c r="N92" s="24">
        <v>16</v>
      </c>
      <c r="O92" s="23">
        <v>18</v>
      </c>
      <c r="Q92" s="22">
        <v>4</v>
      </c>
      <c r="R92" s="24">
        <v>18</v>
      </c>
      <c r="S92" s="23">
        <v>15</v>
      </c>
      <c r="U92" s="22">
        <v>4</v>
      </c>
      <c r="V92" s="24">
        <v>6</v>
      </c>
      <c r="W92" s="23">
        <v>15</v>
      </c>
      <c r="Y92" s="22">
        <v>4</v>
      </c>
      <c r="Z92" s="24"/>
      <c r="AA92" s="23">
        <v>14</v>
      </c>
    </row>
    <row r="93" s="1" customFormat="1" spans="7:27">
      <c r="G93" s="21"/>
      <c r="H93" s="21"/>
      <c r="I93" s="22">
        <v>5</v>
      </c>
      <c r="J93" s="21">
        <v>19</v>
      </c>
      <c r="K93" s="91">
        <v>21</v>
      </c>
      <c r="L93" s="21"/>
      <c r="M93" s="22">
        <v>5</v>
      </c>
      <c r="N93" s="24">
        <v>7</v>
      </c>
      <c r="O93" s="23">
        <v>20</v>
      </c>
      <c r="Q93" s="22">
        <v>5</v>
      </c>
      <c r="R93" s="24">
        <v>18</v>
      </c>
      <c r="S93" s="23">
        <v>14</v>
      </c>
      <c r="U93" s="22">
        <v>5</v>
      </c>
      <c r="V93" s="24">
        <v>20</v>
      </c>
      <c r="W93" s="23">
        <v>15</v>
      </c>
      <c r="Y93" s="22">
        <v>5</v>
      </c>
      <c r="Z93" s="24"/>
      <c r="AA93" s="23">
        <v>14</v>
      </c>
    </row>
    <row r="94" s="1" customFormat="1" spans="7:27">
      <c r="G94" s="21"/>
      <c r="H94" s="21"/>
      <c r="I94" s="22">
        <v>6</v>
      </c>
      <c r="J94" s="21">
        <v>18</v>
      </c>
      <c r="K94" s="91">
        <v>19</v>
      </c>
      <c r="L94" s="21"/>
      <c r="M94" s="22">
        <v>6</v>
      </c>
      <c r="N94" s="24">
        <v>20</v>
      </c>
      <c r="O94" s="23">
        <v>20</v>
      </c>
      <c r="Q94" s="22">
        <v>6</v>
      </c>
      <c r="R94" s="24">
        <v>1</v>
      </c>
      <c r="S94" s="23">
        <v>17</v>
      </c>
      <c r="U94" s="22">
        <v>6</v>
      </c>
      <c r="V94" s="24">
        <v>16</v>
      </c>
      <c r="W94" s="23">
        <v>18</v>
      </c>
      <c r="Y94" s="22">
        <v>6</v>
      </c>
      <c r="Z94" s="24"/>
      <c r="AA94" s="23">
        <v>12</v>
      </c>
    </row>
    <row r="95" s="1" customFormat="1" spans="7:27">
      <c r="G95" s="21"/>
      <c r="H95" s="21"/>
      <c r="I95" s="22">
        <v>7</v>
      </c>
      <c r="J95" s="21">
        <v>20</v>
      </c>
      <c r="K95" s="91">
        <v>18</v>
      </c>
      <c r="L95" s="21"/>
      <c r="M95" s="22">
        <v>7</v>
      </c>
      <c r="N95" s="24">
        <v>3</v>
      </c>
      <c r="O95" s="23">
        <v>19</v>
      </c>
      <c r="Q95" s="22">
        <v>7</v>
      </c>
      <c r="R95" s="24">
        <v>18</v>
      </c>
      <c r="S95" s="23">
        <v>15</v>
      </c>
      <c r="U95" s="22">
        <v>7</v>
      </c>
      <c r="V95" s="24">
        <v>9</v>
      </c>
      <c r="W95" s="23">
        <v>15</v>
      </c>
      <c r="Y95" s="22">
        <v>7</v>
      </c>
      <c r="Z95" s="24"/>
      <c r="AA95" s="23">
        <v>12</v>
      </c>
    </row>
    <row r="96" s="1" customFormat="1" spans="7:27">
      <c r="G96" s="21"/>
      <c r="H96" s="21"/>
      <c r="I96" s="22">
        <v>8</v>
      </c>
      <c r="J96" s="21">
        <v>18</v>
      </c>
      <c r="K96" s="91">
        <v>19</v>
      </c>
      <c r="L96" s="21"/>
      <c r="M96" s="22">
        <v>8</v>
      </c>
      <c r="N96" s="24">
        <v>19</v>
      </c>
      <c r="O96" s="23">
        <v>18</v>
      </c>
      <c r="Q96" s="22">
        <v>8</v>
      </c>
      <c r="R96" s="24">
        <v>11</v>
      </c>
      <c r="S96" s="23">
        <v>14</v>
      </c>
      <c r="U96" s="22">
        <v>8</v>
      </c>
      <c r="V96" s="24">
        <v>20</v>
      </c>
      <c r="W96" s="23">
        <v>13</v>
      </c>
      <c r="Y96" s="22">
        <v>8</v>
      </c>
      <c r="Z96" s="24"/>
      <c r="AA96" s="23">
        <v>11</v>
      </c>
    </row>
    <row r="97" s="1" customFormat="1" spans="7:27">
      <c r="G97" s="21"/>
      <c r="H97" s="21"/>
      <c r="I97" s="22">
        <v>9</v>
      </c>
      <c r="J97" s="21">
        <v>19</v>
      </c>
      <c r="K97" s="91">
        <v>20</v>
      </c>
      <c r="L97" s="21"/>
      <c r="M97" s="22">
        <v>9</v>
      </c>
      <c r="N97" s="24">
        <v>10</v>
      </c>
      <c r="O97" s="23">
        <v>15</v>
      </c>
      <c r="Q97" s="22">
        <v>9</v>
      </c>
      <c r="R97" s="24">
        <v>14</v>
      </c>
      <c r="S97" s="23">
        <v>15</v>
      </c>
      <c r="U97" s="22">
        <v>9</v>
      </c>
      <c r="V97" s="24">
        <v>10</v>
      </c>
      <c r="W97" s="23">
        <v>16</v>
      </c>
      <c r="Y97" s="22">
        <v>9</v>
      </c>
      <c r="Z97" s="24"/>
      <c r="AA97" s="23">
        <v>15</v>
      </c>
    </row>
    <row r="98" s="1" customFormat="1" spans="7:27">
      <c r="G98" s="21"/>
      <c r="H98" s="21"/>
      <c r="I98" s="22">
        <v>10</v>
      </c>
      <c r="J98" s="21">
        <v>18</v>
      </c>
      <c r="K98" s="91">
        <v>21</v>
      </c>
      <c r="L98" s="21"/>
      <c r="M98" s="22">
        <v>10</v>
      </c>
      <c r="N98" s="24">
        <v>15</v>
      </c>
      <c r="O98" s="23">
        <v>11</v>
      </c>
      <c r="Q98" s="22">
        <v>10</v>
      </c>
      <c r="R98" s="24">
        <v>20</v>
      </c>
      <c r="S98" s="23">
        <v>16</v>
      </c>
      <c r="U98" s="22">
        <v>10</v>
      </c>
      <c r="V98" s="24">
        <v>5</v>
      </c>
      <c r="W98" s="23">
        <v>16</v>
      </c>
      <c r="Y98" s="52">
        <v>10</v>
      </c>
      <c r="Z98" s="53"/>
      <c r="AA98" s="54">
        <v>14</v>
      </c>
    </row>
    <row r="99" s="1" customFormat="1" spans="7:27">
      <c r="G99" s="21"/>
      <c r="H99" s="21"/>
      <c r="I99" s="22">
        <v>11</v>
      </c>
      <c r="J99" s="21">
        <v>20</v>
      </c>
      <c r="K99" s="91">
        <v>20</v>
      </c>
      <c r="L99" s="21"/>
      <c r="M99" s="22">
        <v>11</v>
      </c>
      <c r="N99" s="24">
        <v>17</v>
      </c>
      <c r="O99" s="23">
        <v>15</v>
      </c>
      <c r="Q99" s="22">
        <v>11</v>
      </c>
      <c r="R99" s="24">
        <v>20</v>
      </c>
      <c r="S99" s="23">
        <v>15</v>
      </c>
      <c r="U99" s="22">
        <v>11</v>
      </c>
      <c r="V99" s="24">
        <v>20</v>
      </c>
      <c r="W99" s="23">
        <v>17</v>
      </c>
      <c r="AA99">
        <f>IF(COUNT(AA89:AA98)=0,"",AVERAGE(AA89:AA98))</f>
        <v>13.2</v>
      </c>
    </row>
    <row r="100" s="1" customFormat="1" spans="7:27">
      <c r="G100" s="21"/>
      <c r="H100" s="21"/>
      <c r="I100" s="22">
        <v>12</v>
      </c>
      <c r="J100" s="21">
        <v>20</v>
      </c>
      <c r="K100" s="91">
        <v>20</v>
      </c>
      <c r="L100" s="21"/>
      <c r="M100" s="22">
        <v>12</v>
      </c>
      <c r="N100" s="24">
        <v>6</v>
      </c>
      <c r="O100" s="23">
        <v>15</v>
      </c>
      <c r="Q100" s="22">
        <v>12</v>
      </c>
      <c r="R100" s="24">
        <v>4</v>
      </c>
      <c r="S100" s="23">
        <v>13</v>
      </c>
      <c r="U100" s="22">
        <v>12</v>
      </c>
      <c r="V100" s="24">
        <v>16</v>
      </c>
      <c r="W100" s="23">
        <v>12</v>
      </c>
      <c r="Y100" s="88" t="s">
        <v>91</v>
      </c>
      <c r="Z100" s="92"/>
      <c r="AA100" s="93"/>
    </row>
    <row r="101" s="1" customFormat="1" ht="28.5" spans="7:27">
      <c r="G101" s="21"/>
      <c r="H101" s="21"/>
      <c r="I101" s="22">
        <v>13</v>
      </c>
      <c r="J101" s="21">
        <v>18</v>
      </c>
      <c r="K101" s="91">
        <v>20</v>
      </c>
      <c r="L101" s="21"/>
      <c r="M101" s="22">
        <v>13</v>
      </c>
      <c r="N101" s="24">
        <v>19</v>
      </c>
      <c r="O101" s="23">
        <v>18</v>
      </c>
      <c r="Q101" s="22">
        <v>13</v>
      </c>
      <c r="R101" s="24">
        <v>1</v>
      </c>
      <c r="S101" s="23">
        <v>14</v>
      </c>
      <c r="U101" s="22">
        <v>13</v>
      </c>
      <c r="V101" s="24">
        <v>1</v>
      </c>
      <c r="W101" s="23">
        <v>14</v>
      </c>
      <c r="Y101" s="22" t="s">
        <v>51</v>
      </c>
      <c r="Z101" s="24" t="s">
        <v>52</v>
      </c>
      <c r="AA101" s="23" t="s">
        <v>53</v>
      </c>
    </row>
    <row r="102" s="1" customFormat="1" spans="7:27">
      <c r="G102" s="21"/>
      <c r="H102" s="21"/>
      <c r="I102" s="22">
        <v>14</v>
      </c>
      <c r="J102" s="21">
        <v>19</v>
      </c>
      <c r="K102" s="91">
        <v>18</v>
      </c>
      <c r="L102" s="21"/>
      <c r="M102" s="22">
        <v>14</v>
      </c>
      <c r="N102" s="24">
        <v>19</v>
      </c>
      <c r="O102" s="23">
        <v>19</v>
      </c>
      <c r="Q102" s="22">
        <v>14</v>
      </c>
      <c r="R102" s="24">
        <v>19</v>
      </c>
      <c r="S102" s="23">
        <v>13</v>
      </c>
      <c r="U102" s="22">
        <v>14</v>
      </c>
      <c r="V102" s="24">
        <v>20</v>
      </c>
      <c r="W102" s="23">
        <v>14</v>
      </c>
      <c r="Y102" s="22">
        <v>1</v>
      </c>
      <c r="Z102" s="24"/>
      <c r="AA102" s="23">
        <v>15</v>
      </c>
    </row>
    <row r="103" s="1" customFormat="1" spans="7:27">
      <c r="G103" s="21"/>
      <c r="H103" s="21"/>
      <c r="I103" s="22">
        <v>15</v>
      </c>
      <c r="J103" s="21">
        <v>19</v>
      </c>
      <c r="K103" s="91">
        <v>17</v>
      </c>
      <c r="L103" s="21"/>
      <c r="M103" s="22">
        <v>15</v>
      </c>
      <c r="N103" s="24">
        <v>19</v>
      </c>
      <c r="O103" s="23">
        <v>20</v>
      </c>
      <c r="Q103" s="22">
        <v>15</v>
      </c>
      <c r="R103" s="24">
        <v>20</v>
      </c>
      <c r="S103" s="23">
        <v>16</v>
      </c>
      <c r="U103" s="22">
        <v>15</v>
      </c>
      <c r="V103" s="24">
        <v>20</v>
      </c>
      <c r="W103" s="23">
        <v>15</v>
      </c>
      <c r="Y103" s="22">
        <v>2</v>
      </c>
      <c r="Z103" s="24"/>
      <c r="AA103" s="23">
        <v>15</v>
      </c>
    </row>
    <row r="104" s="1" customFormat="1" spans="7:27">
      <c r="G104" s="21"/>
      <c r="H104" s="21"/>
      <c r="I104" s="22">
        <v>16</v>
      </c>
      <c r="J104" s="21">
        <v>16</v>
      </c>
      <c r="K104" s="91">
        <v>20</v>
      </c>
      <c r="L104" s="21"/>
      <c r="M104" s="22">
        <v>16</v>
      </c>
      <c r="N104" s="24">
        <v>16</v>
      </c>
      <c r="O104" s="23">
        <v>20</v>
      </c>
      <c r="Q104" s="22">
        <v>16</v>
      </c>
      <c r="R104" s="24">
        <v>20</v>
      </c>
      <c r="S104" s="23">
        <v>16</v>
      </c>
      <c r="U104" s="22">
        <v>16</v>
      </c>
      <c r="V104" s="24">
        <v>6</v>
      </c>
      <c r="W104" s="23">
        <v>17</v>
      </c>
      <c r="Y104" s="22">
        <v>3</v>
      </c>
      <c r="Z104" s="24"/>
      <c r="AA104" s="23">
        <v>14</v>
      </c>
    </row>
    <row r="105" s="1" customFormat="1" spans="7:27">
      <c r="G105" s="21"/>
      <c r="H105" s="21"/>
      <c r="I105" s="22">
        <v>17</v>
      </c>
      <c r="J105" s="21">
        <v>10</v>
      </c>
      <c r="K105" s="91">
        <v>20</v>
      </c>
      <c r="L105" s="21"/>
      <c r="M105" s="22">
        <v>17</v>
      </c>
      <c r="N105" s="24">
        <v>8</v>
      </c>
      <c r="O105" s="23">
        <v>18</v>
      </c>
      <c r="Q105" s="22">
        <v>17</v>
      </c>
      <c r="R105" s="24">
        <v>18</v>
      </c>
      <c r="S105" s="23">
        <v>14</v>
      </c>
      <c r="U105" s="22">
        <v>17</v>
      </c>
      <c r="V105" s="24">
        <v>20</v>
      </c>
      <c r="W105" s="23">
        <v>13</v>
      </c>
      <c r="Y105" s="22">
        <v>4</v>
      </c>
      <c r="Z105" s="24"/>
      <c r="AA105" s="23">
        <v>15</v>
      </c>
    </row>
    <row r="106" s="1" customFormat="1" spans="7:27">
      <c r="G106" s="21"/>
      <c r="H106" s="21"/>
      <c r="I106" s="22">
        <v>18</v>
      </c>
      <c r="J106" s="21">
        <v>19</v>
      </c>
      <c r="K106" s="91">
        <v>18</v>
      </c>
      <c r="L106" s="21"/>
      <c r="M106" s="22">
        <v>18</v>
      </c>
      <c r="N106" s="24">
        <v>8</v>
      </c>
      <c r="O106" s="23">
        <v>18</v>
      </c>
      <c r="Q106" s="22">
        <v>18</v>
      </c>
      <c r="R106" s="24">
        <v>20</v>
      </c>
      <c r="S106" s="23">
        <v>12</v>
      </c>
      <c r="U106" s="22">
        <v>18</v>
      </c>
      <c r="V106" s="24">
        <v>18</v>
      </c>
      <c r="W106" s="23">
        <v>15</v>
      </c>
      <c r="Y106" s="22">
        <v>5</v>
      </c>
      <c r="Z106" s="24"/>
      <c r="AA106" s="23">
        <v>18</v>
      </c>
    </row>
    <row r="107" s="1" customFormat="1" spans="7:27">
      <c r="G107" s="21"/>
      <c r="H107" s="21"/>
      <c r="I107" s="22">
        <v>19</v>
      </c>
      <c r="J107" s="21">
        <v>16</v>
      </c>
      <c r="K107" s="91">
        <v>20</v>
      </c>
      <c r="L107" s="21"/>
      <c r="M107" s="22">
        <v>19</v>
      </c>
      <c r="N107" s="24">
        <v>20</v>
      </c>
      <c r="O107" s="23">
        <v>19</v>
      </c>
      <c r="Q107" s="22">
        <v>19</v>
      </c>
      <c r="R107" s="24">
        <v>18</v>
      </c>
      <c r="S107" s="23">
        <v>14</v>
      </c>
      <c r="U107" s="22">
        <v>19</v>
      </c>
      <c r="V107" s="24">
        <v>10</v>
      </c>
      <c r="W107" s="23">
        <v>18</v>
      </c>
      <c r="Y107" s="22">
        <v>6</v>
      </c>
      <c r="Z107" s="24"/>
      <c r="AA107" s="23">
        <v>13</v>
      </c>
    </row>
    <row r="108" s="1" customFormat="1" spans="7:27">
      <c r="G108" s="21"/>
      <c r="H108" s="21"/>
      <c r="I108" s="52">
        <v>20</v>
      </c>
      <c r="J108" s="74">
        <v>20</v>
      </c>
      <c r="K108" s="94">
        <v>20</v>
      </c>
      <c r="L108"/>
      <c r="M108" s="52">
        <v>20</v>
      </c>
      <c r="N108" s="53">
        <v>18</v>
      </c>
      <c r="O108" s="54">
        <v>20</v>
      </c>
      <c r="Q108" s="52">
        <v>20</v>
      </c>
      <c r="R108" s="53">
        <v>19</v>
      </c>
      <c r="S108" s="54">
        <v>15</v>
      </c>
      <c r="U108" s="52">
        <v>20</v>
      </c>
      <c r="V108" s="53">
        <v>19</v>
      </c>
      <c r="W108" s="54">
        <v>15</v>
      </c>
      <c r="Y108" s="22">
        <v>7</v>
      </c>
      <c r="Z108" s="24"/>
      <c r="AA108" s="23">
        <v>14</v>
      </c>
    </row>
    <row r="109" s="1" customFormat="1" spans="7:27">
      <c r="K109" s="95">
        <f>IF(COUNT(K89:K108)=0,"",AVERAGE(K89:K108))</f>
        <v>19.3</v>
      </c>
      <c r="L109" s="95"/>
      <c r="M109" s="95"/>
      <c r="N109" s="95"/>
      <c r="O109" s="95">
        <f>IF(COUNT(O89:O108)=0,"",AVERAGE(O89:O108))</f>
        <v>17.8</v>
      </c>
      <c r="P109" s="95"/>
      <c r="Q109" s="95"/>
      <c r="R109" s="95"/>
      <c r="S109" s="95">
        <f>IF(COUNT(S89:S108)=0,"",AVERAGE(S89:S108))</f>
        <v>14.65</v>
      </c>
      <c r="T109" s="95"/>
      <c r="U109" s="95"/>
      <c r="V109" s="95"/>
      <c r="W109" s="95">
        <f>IF(COUNT(W89:W108)=0,"",AVERAGE(W89:W108))</f>
        <v>15.2</v>
      </c>
      <c r="Y109" s="22">
        <v>8</v>
      </c>
      <c r="Z109" s="24"/>
      <c r="AA109" s="23">
        <v>15</v>
      </c>
    </row>
    <row r="110" s="1" customFormat="1" spans="7:27">
      <c r="Y110" s="22">
        <v>9</v>
      </c>
      <c r="Z110" s="24"/>
      <c r="AA110" s="23">
        <v>16</v>
      </c>
    </row>
    <row r="111" s="1" customFormat="1" spans="7:27">
      <c r="Y111" s="52">
        <v>10</v>
      </c>
      <c r="Z111" s="53"/>
      <c r="AA111" s="54">
        <v>15</v>
      </c>
    </row>
    <row r="112" s="1" customFormat="1" spans="7:27">
      <c r="AA112">
        <f>IF(COUNT(AA102:AA111)=0,"",AVERAGE(AA102:AA111))</f>
        <v>15</v>
      </c>
    </row>
    <row r="114" s="1" customFormat="1" spans="7:27">
      <c r="G114" s="7"/>
      <c r="H114" s="7"/>
      <c r="I114" s="7" t="str">
        <f>"POINT-Typ "&amp;$B$8</f>
        <v>POINT-Typ 50 mm viel boardgrip</v>
      </c>
      <c r="J114" s="7"/>
    </row>
    <row r="115" s="1" customFormat="1" spans="7:27">
      <c r="G115" s="7"/>
      <c r="H115" s="7"/>
      <c r="I115" s="88" t="s">
        <v>44</v>
      </c>
      <c r="J115" s="89"/>
      <c r="K115" s="90"/>
      <c r="M115" s="88" t="s">
        <v>45</v>
      </c>
      <c r="N115" s="89"/>
      <c r="O115" s="90"/>
      <c r="Q115" s="88" t="s">
        <v>46</v>
      </c>
      <c r="R115" s="89"/>
      <c r="S115" s="90"/>
      <c r="U115" s="88" t="s">
        <v>47</v>
      </c>
      <c r="V115" s="89"/>
      <c r="W115" s="90"/>
      <c r="Y115" s="88" t="s">
        <v>48</v>
      </c>
      <c r="Z115" s="89"/>
      <c r="AA115" s="90"/>
    </row>
    <row r="116" s="1" customFormat="1" ht="28.5" spans="7:27">
      <c r="G116" s="21"/>
      <c r="H116" s="21"/>
      <c r="I116" s="22" t="s">
        <v>51</v>
      </c>
      <c r="J116" s="21" t="s">
        <v>52</v>
      </c>
      <c r="K116" s="23" t="s">
        <v>53</v>
      </c>
      <c r="M116" s="22" t="s">
        <v>51</v>
      </c>
      <c r="N116" s="24" t="s">
        <v>52</v>
      </c>
      <c r="O116" s="23" t="s">
        <v>53</v>
      </c>
      <c r="Q116" s="22" t="s">
        <v>51</v>
      </c>
      <c r="R116" s="24" t="s">
        <v>52</v>
      </c>
      <c r="S116" s="23" t="s">
        <v>53</v>
      </c>
      <c r="U116" s="22" t="s">
        <v>51</v>
      </c>
      <c r="V116" s="24" t="s">
        <v>52</v>
      </c>
      <c r="W116" s="23" t="s">
        <v>53</v>
      </c>
      <c r="Y116" s="22" t="s">
        <v>51</v>
      </c>
      <c r="Z116" s="24" t="s">
        <v>52</v>
      </c>
      <c r="AA116" s="23" t="s">
        <v>53</v>
      </c>
    </row>
    <row r="117" s="1" customFormat="1" spans="7:27">
      <c r="G117" s="21"/>
      <c r="H117" s="21"/>
      <c r="I117" s="22">
        <v>1</v>
      </c>
      <c r="J117" s="21"/>
      <c r="K117" s="91"/>
      <c r="L117" s="21"/>
      <c r="M117" s="22">
        <v>1</v>
      </c>
      <c r="N117" s="24"/>
      <c r="O117" s="23"/>
      <c r="Q117" s="22">
        <v>1</v>
      </c>
      <c r="R117" s="24"/>
      <c r="S117" s="23"/>
      <c r="U117" s="22">
        <v>1</v>
      </c>
      <c r="V117" s="24"/>
      <c r="W117" s="23"/>
      <c r="Y117" s="22">
        <v>1</v>
      </c>
      <c r="Z117" s="24"/>
      <c r="AA117" s="23"/>
    </row>
    <row r="118" s="1" customFormat="1" spans="7:27">
      <c r="G118" s="21"/>
      <c r="H118" s="21"/>
      <c r="I118" s="22">
        <v>2</v>
      </c>
      <c r="J118" s="21"/>
      <c r="K118" s="91"/>
      <c r="L118" s="21"/>
      <c r="M118" s="22">
        <v>2</v>
      </c>
      <c r="N118" s="24"/>
      <c r="O118" s="23"/>
      <c r="Q118" s="22">
        <v>2</v>
      </c>
      <c r="R118" s="24"/>
      <c r="S118" s="23"/>
      <c r="U118" s="22">
        <v>2</v>
      </c>
      <c r="V118" s="24"/>
      <c r="W118" s="23"/>
      <c r="Y118" s="22">
        <v>2</v>
      </c>
      <c r="Z118" s="24"/>
      <c r="AA118" s="23"/>
    </row>
    <row r="119" s="1" customFormat="1" spans="7:27">
      <c r="G119" s="21"/>
      <c r="H119" s="21"/>
      <c r="I119" s="22">
        <v>3</v>
      </c>
      <c r="J119" s="21"/>
      <c r="K119" s="91"/>
      <c r="L119" s="21"/>
      <c r="M119" s="22">
        <v>3</v>
      </c>
      <c r="N119" s="24"/>
      <c r="O119" s="23"/>
      <c r="Q119" s="22">
        <v>3</v>
      </c>
      <c r="R119" s="24"/>
      <c r="S119" s="23"/>
      <c r="U119" s="22">
        <v>3</v>
      </c>
      <c r="V119" s="24"/>
      <c r="W119" s="23"/>
      <c r="Y119" s="22">
        <v>3</v>
      </c>
      <c r="Z119" s="24"/>
      <c r="AA119" s="23"/>
    </row>
    <row r="120" s="1" customFormat="1" spans="7:27">
      <c r="G120" s="21"/>
      <c r="H120" s="21"/>
      <c r="I120" s="22">
        <v>4</v>
      </c>
      <c r="J120" s="21"/>
      <c r="K120" s="91"/>
      <c r="L120" s="21"/>
      <c r="M120" s="22">
        <v>4</v>
      </c>
      <c r="N120" s="24"/>
      <c r="O120" s="23"/>
      <c r="Q120" s="22">
        <v>4</v>
      </c>
      <c r="R120" s="24"/>
      <c r="S120" s="23"/>
      <c r="U120" s="22">
        <v>4</v>
      </c>
      <c r="V120" s="24"/>
      <c r="W120" s="23"/>
      <c r="Y120" s="22">
        <v>4</v>
      </c>
      <c r="Z120" s="24"/>
      <c r="AA120" s="23"/>
    </row>
    <row r="121" s="1" customFormat="1" spans="7:27">
      <c r="G121" s="21"/>
      <c r="H121" s="21"/>
      <c r="I121" s="22">
        <v>5</v>
      </c>
      <c r="J121" s="21"/>
      <c r="K121" s="91"/>
      <c r="L121" s="21"/>
      <c r="M121" s="22">
        <v>5</v>
      </c>
      <c r="N121" s="24"/>
      <c r="O121" s="23"/>
      <c r="Q121" s="22">
        <v>5</v>
      </c>
      <c r="R121" s="24"/>
      <c r="S121" s="23"/>
      <c r="U121" s="22">
        <v>5</v>
      </c>
      <c r="V121" s="24"/>
      <c r="W121" s="23"/>
      <c r="Y121" s="22">
        <v>5</v>
      </c>
      <c r="Z121" s="24"/>
      <c r="AA121" s="23"/>
    </row>
    <row r="122" s="1" customFormat="1" spans="7:27">
      <c r="G122" s="21"/>
      <c r="H122" s="21"/>
      <c r="I122" s="22">
        <v>6</v>
      </c>
      <c r="J122" s="21"/>
      <c r="K122" s="91"/>
      <c r="L122" s="21"/>
      <c r="M122" s="22">
        <v>6</v>
      </c>
      <c r="N122" s="24"/>
      <c r="O122" s="23"/>
      <c r="Q122" s="22">
        <v>6</v>
      </c>
      <c r="R122" s="24"/>
      <c r="S122" s="23"/>
      <c r="U122" s="22">
        <v>6</v>
      </c>
      <c r="V122" s="24"/>
      <c r="W122" s="23"/>
      <c r="Y122" s="22">
        <v>6</v>
      </c>
      <c r="Z122" s="24"/>
      <c r="AA122" s="23"/>
    </row>
    <row r="123" s="1" customFormat="1" spans="7:27">
      <c r="G123" s="21"/>
      <c r="H123" s="21"/>
      <c r="I123" s="22">
        <v>7</v>
      </c>
      <c r="J123" s="21"/>
      <c r="K123" s="91"/>
      <c r="L123" s="21"/>
      <c r="M123" s="22">
        <v>7</v>
      </c>
      <c r="N123" s="24"/>
      <c r="O123" s="23"/>
      <c r="Q123" s="22">
        <v>7</v>
      </c>
      <c r="R123" s="24"/>
      <c r="S123" s="23"/>
      <c r="U123" s="22">
        <v>7</v>
      </c>
      <c r="V123" s="24"/>
      <c r="W123" s="23"/>
      <c r="Y123" s="22">
        <v>7</v>
      </c>
      <c r="Z123" s="24"/>
      <c r="AA123" s="23"/>
    </row>
    <row r="124" s="1" customFormat="1" spans="7:27">
      <c r="G124" s="21"/>
      <c r="H124" s="21"/>
      <c r="I124" s="22">
        <v>8</v>
      </c>
      <c r="J124" s="21"/>
      <c r="K124" s="91"/>
      <c r="L124" s="21"/>
      <c r="M124" s="22">
        <v>8</v>
      </c>
      <c r="N124" s="24"/>
      <c r="O124" s="23"/>
      <c r="Q124" s="22">
        <v>8</v>
      </c>
      <c r="R124" s="24"/>
      <c r="S124" s="23"/>
      <c r="U124" s="22">
        <v>8</v>
      </c>
      <c r="V124" s="24"/>
      <c r="W124" s="23"/>
      <c r="Y124" s="22">
        <v>8</v>
      </c>
      <c r="Z124" s="24"/>
      <c r="AA124" s="23"/>
    </row>
    <row r="125" s="1" customFormat="1" spans="7:27">
      <c r="G125" s="21"/>
      <c r="H125" s="21"/>
      <c r="I125" s="22">
        <v>9</v>
      </c>
      <c r="J125" s="21"/>
      <c r="K125" s="91"/>
      <c r="L125" s="21"/>
      <c r="M125" s="22">
        <v>9</v>
      </c>
      <c r="N125" s="24"/>
      <c r="O125" s="23"/>
      <c r="Q125" s="22">
        <v>9</v>
      </c>
      <c r="R125" s="24"/>
      <c r="S125" s="23"/>
      <c r="U125" s="22">
        <v>9</v>
      </c>
      <c r="V125" s="24"/>
      <c r="W125" s="23"/>
      <c r="Y125" s="22">
        <v>9</v>
      </c>
      <c r="Z125" s="24"/>
      <c r="AA125" s="23"/>
    </row>
    <row r="126" s="1" customFormat="1" spans="7:27">
      <c r="G126" s="21"/>
      <c r="H126" s="21"/>
      <c r="I126" s="22">
        <v>10</v>
      </c>
      <c r="J126" s="21"/>
      <c r="K126" s="91"/>
      <c r="L126" s="21"/>
      <c r="M126" s="22">
        <v>10</v>
      </c>
      <c r="N126" s="24"/>
      <c r="O126" s="23"/>
      <c r="Q126" s="22">
        <v>10</v>
      </c>
      <c r="R126" s="24"/>
      <c r="S126" s="23"/>
      <c r="U126" s="22">
        <v>10</v>
      </c>
      <c r="V126" s="24"/>
      <c r="W126" s="23"/>
      <c r="Y126" s="52">
        <v>10</v>
      </c>
      <c r="Z126" s="53"/>
      <c r="AA126" s="54"/>
    </row>
    <row r="127" s="1" customFormat="1" spans="7:27">
      <c r="G127" s="21"/>
      <c r="H127" s="21"/>
      <c r="I127" s="22">
        <v>11</v>
      </c>
      <c r="J127" s="21"/>
      <c r="K127" s="91"/>
      <c r="L127" s="21"/>
      <c r="M127" s="22">
        <v>11</v>
      </c>
      <c r="N127" s="24"/>
      <c r="O127" s="23"/>
      <c r="Q127" s="22">
        <v>11</v>
      </c>
      <c r="R127" s="24"/>
      <c r="S127" s="23"/>
      <c r="U127" s="22">
        <v>11</v>
      </c>
      <c r="V127" s="24"/>
      <c r="W127" s="23"/>
      <c r="AA127" t="str">
        <f>IF(COUNT(AA117:AA126)=0,"",AVERAGE(AA117:AA126))</f>
        <v/>
      </c>
    </row>
    <row r="128" s="1" customFormat="1" spans="7:27">
      <c r="G128" s="21"/>
      <c r="H128" s="21"/>
      <c r="I128" s="22">
        <v>12</v>
      </c>
      <c r="J128" s="21"/>
      <c r="K128" s="91"/>
      <c r="L128" s="21"/>
      <c r="M128" s="22">
        <v>12</v>
      </c>
      <c r="N128" s="24"/>
      <c r="O128" s="23"/>
      <c r="Q128" s="22">
        <v>12</v>
      </c>
      <c r="R128" s="24"/>
      <c r="S128" s="23"/>
      <c r="U128" s="22">
        <v>12</v>
      </c>
      <c r="V128" s="24"/>
      <c r="W128" s="23"/>
      <c r="Y128" s="88" t="s">
        <v>69</v>
      </c>
      <c r="Z128" s="92"/>
      <c r="AA128" s="93"/>
    </row>
    <row r="129" s="1" customFormat="1" ht="28.5" spans="7:27">
      <c r="G129" s="21"/>
      <c r="H129" s="21"/>
      <c r="I129" s="22">
        <v>13</v>
      </c>
      <c r="J129" s="21"/>
      <c r="K129" s="91"/>
      <c r="L129" s="21"/>
      <c r="M129" s="22">
        <v>13</v>
      </c>
      <c r="N129" s="24"/>
      <c r="O129" s="23"/>
      <c r="Q129" s="22">
        <v>13</v>
      </c>
      <c r="R129" s="24"/>
      <c r="S129" s="23"/>
      <c r="U129" s="22">
        <v>13</v>
      </c>
      <c r="V129" s="24"/>
      <c r="W129" s="23"/>
      <c r="Y129" s="22" t="s">
        <v>51</v>
      </c>
      <c r="Z129" s="24" t="s">
        <v>52</v>
      </c>
      <c r="AA129" s="23" t="s">
        <v>53</v>
      </c>
    </row>
    <row r="130" s="1" customFormat="1" spans="7:27">
      <c r="G130" s="21"/>
      <c r="H130" s="21"/>
      <c r="I130" s="22">
        <v>14</v>
      </c>
      <c r="J130" s="21"/>
      <c r="K130" s="91"/>
      <c r="L130" s="21"/>
      <c r="M130" s="22">
        <v>14</v>
      </c>
      <c r="N130" s="24"/>
      <c r="O130" s="23"/>
      <c r="Q130" s="22">
        <v>14</v>
      </c>
      <c r="R130" s="24"/>
      <c r="S130" s="23"/>
      <c r="U130" s="22">
        <v>14</v>
      </c>
      <c r="V130" s="24"/>
      <c r="W130" s="23"/>
      <c r="Y130" s="22">
        <v>1</v>
      </c>
      <c r="Z130" s="24"/>
      <c r="AA130" s="23"/>
    </row>
    <row r="131" s="1" customFormat="1" spans="7:27">
      <c r="G131" s="21"/>
      <c r="H131" s="21"/>
      <c r="I131" s="22">
        <v>15</v>
      </c>
      <c r="J131" s="21"/>
      <c r="K131" s="91"/>
      <c r="L131" s="21"/>
      <c r="M131" s="22">
        <v>15</v>
      </c>
      <c r="N131" s="24"/>
      <c r="O131" s="23"/>
      <c r="Q131" s="22">
        <v>15</v>
      </c>
      <c r="R131" s="24"/>
      <c r="S131" s="23"/>
      <c r="U131" s="22">
        <v>15</v>
      </c>
      <c r="V131" s="24"/>
      <c r="W131" s="23"/>
      <c r="Y131" s="22">
        <v>2</v>
      </c>
      <c r="Z131" s="24"/>
      <c r="AA131" s="23"/>
    </row>
    <row r="132" s="1" customFormat="1" spans="7:27">
      <c r="G132" s="21"/>
      <c r="H132" s="21"/>
      <c r="I132" s="22">
        <v>16</v>
      </c>
      <c r="J132" s="21"/>
      <c r="K132" s="91"/>
      <c r="L132" s="21"/>
      <c r="M132" s="22">
        <v>16</v>
      </c>
      <c r="N132" s="24"/>
      <c r="O132" s="23"/>
      <c r="Q132" s="22">
        <v>16</v>
      </c>
      <c r="R132" s="24"/>
      <c r="S132" s="23"/>
      <c r="U132" s="22">
        <v>16</v>
      </c>
      <c r="V132" s="24"/>
      <c r="W132" s="23"/>
      <c r="Y132" s="22">
        <v>3</v>
      </c>
      <c r="Z132" s="24"/>
      <c r="AA132" s="23"/>
    </row>
    <row r="133" s="1" customFormat="1" spans="7:27">
      <c r="G133" s="21"/>
      <c r="H133" s="21"/>
      <c r="I133" s="22">
        <v>17</v>
      </c>
      <c r="J133" s="21"/>
      <c r="K133" s="91"/>
      <c r="L133" s="21"/>
      <c r="M133" s="22">
        <v>17</v>
      </c>
      <c r="N133" s="24"/>
      <c r="O133" s="23"/>
      <c r="Q133" s="22">
        <v>17</v>
      </c>
      <c r="R133" s="24"/>
      <c r="S133" s="23"/>
      <c r="U133" s="22">
        <v>17</v>
      </c>
      <c r="V133" s="24"/>
      <c r="W133" s="23"/>
      <c r="Y133" s="22">
        <v>4</v>
      </c>
      <c r="Z133" s="24"/>
      <c r="AA133" s="23"/>
    </row>
    <row r="134" s="1" customFormat="1" spans="7:27">
      <c r="G134" s="21"/>
      <c r="H134" s="21"/>
      <c r="I134" s="22">
        <v>18</v>
      </c>
      <c r="J134" s="21"/>
      <c r="K134" s="91"/>
      <c r="L134" s="21"/>
      <c r="M134" s="22">
        <v>18</v>
      </c>
      <c r="N134" s="24"/>
      <c r="O134" s="23"/>
      <c r="Q134" s="22">
        <v>18</v>
      </c>
      <c r="R134" s="24"/>
      <c r="S134" s="23"/>
      <c r="U134" s="22">
        <v>18</v>
      </c>
      <c r="V134" s="24"/>
      <c r="W134" s="23"/>
      <c r="Y134" s="22">
        <v>5</v>
      </c>
      <c r="Z134" s="24"/>
      <c r="AA134" s="23"/>
    </row>
    <row r="135" s="1" customFormat="1" spans="7:27">
      <c r="G135" s="21"/>
      <c r="H135" s="21"/>
      <c r="I135" s="22">
        <v>19</v>
      </c>
      <c r="J135" s="21"/>
      <c r="K135" s="91"/>
      <c r="L135" s="21"/>
      <c r="M135" s="22">
        <v>19</v>
      </c>
      <c r="N135" s="24"/>
      <c r="O135" s="23"/>
      <c r="Q135" s="22">
        <v>19</v>
      </c>
      <c r="R135" s="24"/>
      <c r="S135" s="23"/>
      <c r="U135" s="22">
        <v>19</v>
      </c>
      <c r="V135" s="24"/>
      <c r="W135" s="23"/>
      <c r="Y135" s="22">
        <v>6</v>
      </c>
      <c r="Z135" s="24"/>
      <c r="AA135" s="23"/>
    </row>
    <row r="136" s="1" customFormat="1" spans="7:27">
      <c r="G136" s="21"/>
      <c r="H136" s="21"/>
      <c r="I136" s="52">
        <v>20</v>
      </c>
      <c r="J136" s="74"/>
      <c r="K136" s="94"/>
      <c r="L136"/>
      <c r="M136" s="52">
        <v>20</v>
      </c>
      <c r="N136" s="53"/>
      <c r="O136" s="54"/>
      <c r="Q136" s="52">
        <v>20</v>
      </c>
      <c r="R136" s="53"/>
      <c r="S136" s="54"/>
      <c r="U136" s="52">
        <v>20</v>
      </c>
      <c r="V136" s="53"/>
      <c r="W136" s="54"/>
      <c r="Y136" s="22">
        <v>7</v>
      </c>
      <c r="Z136" s="24"/>
      <c r="AA136" s="23"/>
    </row>
    <row r="137" s="1" customFormat="1" spans="7:27">
      <c r="K137" s="95" t="str">
        <f>IF(COUNT(K117:K136)=0,"",AVERAGE(K117:K136))</f>
        <v/>
      </c>
      <c r="L137" s="95"/>
      <c r="M137" s="95"/>
      <c r="N137" s="95"/>
      <c r="O137" s="95" t="str">
        <f>IF(COUNT(O117:O136)=0,"",AVERAGE(O117:O136))</f>
        <v/>
      </c>
      <c r="P137" s="95"/>
      <c r="Q137" s="95"/>
      <c r="R137" s="95"/>
      <c r="S137" s="95" t="str">
        <f>IF(COUNT(S117:S136)=0,"",AVERAGE(S117:S136))</f>
        <v/>
      </c>
      <c r="T137" s="95"/>
      <c r="U137" s="95"/>
      <c r="V137" s="95"/>
      <c r="W137" s="95" t="str">
        <f>IF(COUNT(W117:W136)=0,"",AVERAGE(W117:W136))</f>
        <v/>
      </c>
      <c r="Y137" s="22">
        <v>8</v>
      </c>
      <c r="Z137" s="24"/>
      <c r="AA137" s="23"/>
    </row>
    <row r="138" s="1" customFormat="1" spans="7:27">
      <c r="Y138" s="22">
        <v>9</v>
      </c>
      <c r="Z138" s="24"/>
      <c r="AA138" s="23"/>
    </row>
    <row r="139" s="1" customFormat="1" spans="7:27">
      <c r="Y139" s="52">
        <v>10</v>
      </c>
      <c r="Z139" s="53"/>
      <c r="AA139" s="54"/>
    </row>
    <row r="140" s="1" customFormat="1" spans="7:27">
      <c r="AA140" t="str">
        <f>IF(COUNT(AA130:AA139)=0,"",AVERAGE(AA130:AA139))</f>
        <v/>
      </c>
    </row>
  </sheetData>
  <conditionalFormatting sqref="K5:K24">
    <cfRule type="top10" dxfId="1" priority="49" percent="1" bottom="1" rank="1"/>
    <cfRule type="top10" dxfId="0" priority="50" percent="1" rank="1"/>
  </conditionalFormatting>
  <conditionalFormatting sqref="K33:K52">
    <cfRule type="top10" dxfId="2" priority="37" percent="1" bottom="1" rank="1"/>
    <cfRule type="top10" dxfId="0" priority="38" percent="1" rank="1"/>
  </conditionalFormatting>
  <conditionalFormatting sqref="K61:K80">
    <cfRule type="top10" dxfId="2" priority="29" percent="1" bottom="1" rank="1"/>
    <cfRule type="top10" dxfId="0" priority="30" percent="1" rank="1"/>
  </conditionalFormatting>
  <conditionalFormatting sqref="K89:K108">
    <cfRule type="top10" dxfId="2" priority="13" percent="1" bottom="1" rank="1"/>
    <cfRule type="top10" dxfId="0" priority="14" percent="1" rank="1"/>
  </conditionalFormatting>
  <conditionalFormatting sqref="K117:K136">
    <cfRule type="top10" dxfId="2" priority="1" percent="1" bottom="1" rank="1"/>
    <cfRule type="top10" dxfId="0" priority="2" percent="1" rank="1"/>
  </conditionalFormatting>
  <conditionalFormatting sqref="O5:O24">
    <cfRule type="top10" dxfId="1" priority="47" percent="1" bottom="1" rank="1"/>
    <cfRule type="top10" dxfId="0" priority="48" percent="1" rank="1"/>
  </conditionalFormatting>
  <conditionalFormatting sqref="O33:O52">
    <cfRule type="top10" dxfId="2" priority="35" percent="1" bottom="1" rank="1"/>
    <cfRule type="top10" dxfId="0" priority="36" percent="1" rank="1"/>
  </conditionalFormatting>
  <conditionalFormatting sqref="O61:O80">
    <cfRule type="top10" dxfId="2" priority="27" percent="1" bottom="1" rank="1"/>
    <cfRule type="top10" dxfId="0" priority="28" percent="1" rank="1"/>
  </conditionalFormatting>
  <conditionalFormatting sqref="O89:O108">
    <cfRule type="top10" dxfId="2" priority="11" percent="1" bottom="1" rank="1"/>
    <cfRule type="top10" dxfId="0" priority="12" percent="1" rank="1"/>
  </conditionalFormatting>
  <conditionalFormatting sqref="S5:S24">
    <cfRule type="top10" dxfId="1" priority="45" percent="1" bottom="1" rank="1"/>
    <cfRule type="top10" dxfId="0" priority="46" percent="1" rank="1"/>
  </conditionalFormatting>
  <conditionalFormatting sqref="S33:S52">
    <cfRule type="top10" dxfId="2" priority="33" percent="1" bottom="1" rank="1"/>
    <cfRule type="top10" dxfId="0" priority="34" percent="1" rank="1"/>
  </conditionalFormatting>
  <conditionalFormatting sqref="S61:S80">
    <cfRule type="top10" dxfId="2" priority="25" percent="1" bottom="1" rank="1"/>
    <cfRule type="top10" dxfId="0" priority="26" percent="1" rank="1"/>
  </conditionalFormatting>
  <conditionalFormatting sqref="S89:S108">
    <cfRule type="top10" dxfId="2" priority="9" percent="1" bottom="1" rank="1"/>
    <cfRule type="top10" dxfId="0" priority="10" percent="1" rank="1"/>
  </conditionalFormatting>
  <conditionalFormatting sqref="W5:W24">
    <cfRule type="top10" dxfId="1" priority="43" percent="1" bottom="1" rank="1"/>
    <cfRule type="top10" dxfId="0" priority="44" percent="1" rank="1"/>
  </conditionalFormatting>
  <conditionalFormatting sqref="W33:W52">
    <cfRule type="top10" dxfId="2" priority="31" percent="1" bottom="1" rank="1"/>
    <cfRule type="top10" dxfId="0" priority="32" percent="1" rank="1"/>
  </conditionalFormatting>
  <conditionalFormatting sqref="W61:W80">
    <cfRule type="top10" dxfId="2" priority="23" percent="1" bottom="1" rank="1"/>
    <cfRule type="top10" dxfId="0" priority="24" percent="1" rank="1"/>
  </conditionalFormatting>
  <conditionalFormatting sqref="W89:W108">
    <cfRule type="top10" dxfId="2" priority="7" percent="1" bottom="1" rank="1"/>
    <cfRule type="top10" dxfId="0" priority="8" percent="1" rank="1"/>
  </conditionalFormatting>
  <conditionalFormatting sqref="AA5:AA14">
    <cfRule type="top10" dxfId="1" priority="41" percent="1" bottom="1" rank="1"/>
    <cfRule type="top10" dxfId="0" priority="42" percent="1" rank="1"/>
  </conditionalFormatting>
  <conditionalFormatting sqref="AA18:AA27">
    <cfRule type="top10" dxfId="1" priority="39" percent="1" bottom="1" rank="1"/>
    <cfRule type="top10" dxfId="0" priority="40" percent="1" rank="1"/>
  </conditionalFormatting>
  <conditionalFormatting sqref="AA33:AA42">
    <cfRule type="top10" dxfId="2" priority="17" percent="1" bottom="1" rank="1"/>
    <cfRule type="top10" dxfId="0" priority="18" percent="1" rank="1"/>
  </conditionalFormatting>
  <conditionalFormatting sqref="AA46:AA55">
    <cfRule type="top10" dxfId="2" priority="15" percent="1" bottom="1" rank="1"/>
    <cfRule type="top10" dxfId="0" priority="16" percent="1" rank="1"/>
  </conditionalFormatting>
  <conditionalFormatting sqref="AA61:AA70">
    <cfRule type="top10" dxfId="2" priority="21" percent="1" bottom="1" rank="1"/>
    <cfRule type="top10" dxfId="0" priority="22" percent="1" rank="1"/>
  </conditionalFormatting>
  <conditionalFormatting sqref="AA74:AA83">
    <cfRule type="top10" dxfId="2" priority="19" percent="1" bottom="1" rank="1"/>
    <cfRule type="top10" dxfId="0" priority="20" percent="1" rank="1"/>
  </conditionalFormatting>
  <conditionalFormatting sqref="AA89:AA98">
    <cfRule type="top10" dxfId="2" priority="5" percent="1" bottom="1" rank="1"/>
    <cfRule type="top10" dxfId="0" priority="6" percent="1" rank="10"/>
  </conditionalFormatting>
  <conditionalFormatting sqref="AA102:AA111">
    <cfRule type="top10" dxfId="2" priority="3" percent="1" bottom="1" rank="1"/>
    <cfRule type="top10" dxfId="0" priority="4" percent="1" rank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Übersicht</vt:lpstr>
      <vt:lpstr>Blade X</vt:lpstr>
      <vt:lpstr>Blade 360</vt:lpstr>
      <vt:lpstr>Blade 6 DC</vt:lpstr>
      <vt:lpstr>Blade 6</vt:lpstr>
      <vt:lpstr>Eclipse Ultra2</vt:lpstr>
      <vt:lpstr>Tor</vt:lpstr>
      <vt:lpstr>Endorphine</vt:lpstr>
      <vt:lpstr>Fortis</vt:lpstr>
      <vt:lpstr>KOTO Pro</vt:lpstr>
      <vt:lpstr>Gladiator 3+</vt:lpstr>
      <vt:lpstr>Advantage 8</vt:lpstr>
      <vt:lpstr>Vorlage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</cp:lastModifiedBy>
  <dcterms:created xsi:type="dcterms:W3CDTF">2026-03-17T12:40:00Z</dcterms:created>
  <dcterms:modified xsi:type="dcterms:W3CDTF">2026-05-17T15:31:36Z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846FCC87705D4741B9BB49888DDF62A0_13</vt:lpwstr>
  </property>
  <property fmtid="{D5CDD505-2E9C-101B-9397-08002B2CF9AE}" pid="3" name="KSOProductBuildVer">
    <vt:lpwstr>1031-12.1.0.26372</vt:lpwstr>
  </property>
  <property fmtid="{D5CDD505-2E9C-101B-9397-08002B2CF9AE}" pid="4" name="CalculationRule">
    <vt:i4>0</vt:i4>
  </property>
</Properties>
</file>